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<sst xmlns="http://schemas.openxmlformats.org/spreadsheetml/2006/main" count="110" uniqueCount="109">
  <si>
    <t xml:space="preserve">CHAMKORIA FOREST RESIDENCE </t>
  </si>
  <si>
    <t>PRISE LIST</t>
  </si>
  <si>
    <t>FLOOR.</t>
  </si>
  <si>
    <t>LEVEL</t>
  </si>
  <si>
    <t>APARTMENT</t>
  </si>
  <si>
    <t>Build_up area</t>
  </si>
  <si>
    <t>Коефициенти</t>
  </si>
  <si>
    <t>Кпг</t>
  </si>
  <si>
    <t>Обща</t>
  </si>
  <si>
    <t>К%</t>
  </si>
  <si>
    <t>F3</t>
  </si>
  <si>
    <t>F1+F2+</t>
  </si>
  <si>
    <t>Цена на м2</t>
  </si>
  <si>
    <t>Обща цена</t>
  </si>
  <si>
    <t>PRICE м2</t>
  </si>
  <si>
    <t>PRICE</t>
  </si>
  <si>
    <t>№</t>
  </si>
  <si>
    <t xml:space="preserve"> </t>
  </si>
  <si>
    <t>F1(м2)</t>
  </si>
  <si>
    <t>Ки</t>
  </si>
  <si>
    <t>Кв</t>
  </si>
  <si>
    <t>Км</t>
  </si>
  <si>
    <t>Кив</t>
  </si>
  <si>
    <t>Кпп</t>
  </si>
  <si>
    <t>стойност</t>
  </si>
  <si>
    <t>ОЧ</t>
  </si>
  <si>
    <t>(м2)</t>
  </si>
  <si>
    <t>F3 (м2)</t>
  </si>
  <si>
    <t>area</t>
  </si>
  <si>
    <t>common areas</t>
  </si>
  <si>
    <t>total area</t>
  </si>
  <si>
    <t>и-2.75</t>
  </si>
  <si>
    <t>Апартамен А 0.1</t>
  </si>
  <si>
    <t>RESERVED</t>
  </si>
  <si>
    <t>Апартамен А 0.2</t>
  </si>
  <si>
    <t>Апартамен А 0.3</t>
  </si>
  <si>
    <t>Апартамен В 0.1</t>
  </si>
  <si>
    <t>Апартамен В 0.2</t>
  </si>
  <si>
    <t>I</t>
  </si>
  <si>
    <t>Апартамен А 1.1</t>
  </si>
  <si>
    <t>и 0.52</t>
  </si>
  <si>
    <t>Апартамен А 1.2</t>
  </si>
  <si>
    <t>Апартамен А 1.3</t>
  </si>
  <si>
    <t>Апартамен А 1.4</t>
  </si>
  <si>
    <t>Апартамен Б 1.1</t>
  </si>
  <si>
    <t>Апартамен Б 1.2</t>
  </si>
  <si>
    <t>Апартамен Б 1.3</t>
  </si>
  <si>
    <t>Апартамен В 1.1</t>
  </si>
  <si>
    <t>Апартамен В 1.2</t>
  </si>
  <si>
    <t>Апартамен В 1.3</t>
  </si>
  <si>
    <t>II</t>
  </si>
  <si>
    <t>Апартамен А 2.1</t>
  </si>
  <si>
    <t>и 3.27</t>
  </si>
  <si>
    <t>Апартамен А 2.2</t>
  </si>
  <si>
    <t>Апартамен А 2.3</t>
  </si>
  <si>
    <t>Апартамен А 2.4</t>
  </si>
  <si>
    <t>Апартамен А 2.5</t>
  </si>
  <si>
    <t>Апартамен В 2.1</t>
  </si>
  <si>
    <t>Апартамен В 2.2</t>
  </si>
  <si>
    <t>Апартамен В 2.3</t>
  </si>
  <si>
    <t>Апартамен В 2.4</t>
  </si>
  <si>
    <t>Апартамен В 2.5</t>
  </si>
  <si>
    <t>III</t>
  </si>
  <si>
    <t>Апартамен А 3.1</t>
  </si>
  <si>
    <t>и 6.02</t>
  </si>
  <si>
    <t>Апартамен А 3.2</t>
  </si>
  <si>
    <t>Апартамен А 3.3</t>
  </si>
  <si>
    <t>Апартамен А 3.4</t>
  </si>
  <si>
    <t>Апартамен А 3.5</t>
  </si>
  <si>
    <t>Апартамен В 3.1</t>
  </si>
  <si>
    <t>Апартамен В 3.2</t>
  </si>
  <si>
    <t>Апартамен В 3.3</t>
  </si>
  <si>
    <t>Апартамен В 3.4</t>
  </si>
  <si>
    <t>Апартамен В 3.5</t>
  </si>
  <si>
    <t>IV</t>
  </si>
  <si>
    <t>Апартамен А 4.1</t>
  </si>
  <si>
    <t>и 8.77</t>
  </si>
  <si>
    <t>Апартамен А 4.2</t>
  </si>
  <si>
    <t>Апартамен А 4.3</t>
  </si>
  <si>
    <t>Апартамен В 4.1</t>
  </si>
  <si>
    <t>Апартамен В 4.2</t>
  </si>
  <si>
    <t>Апартамен В 4.3</t>
  </si>
  <si>
    <t>Апартамен В 4.4</t>
  </si>
  <si>
    <t>Апартамен В 4.5</t>
  </si>
  <si>
    <t>V</t>
  </si>
  <si>
    <t>Апартамен В 5.1</t>
  </si>
  <si>
    <t>Апартамен В 5.2</t>
  </si>
  <si>
    <t>Апартамен В 5.3</t>
  </si>
  <si>
    <t>Апартамен В 5.4</t>
  </si>
  <si>
    <t>Апартамен В 5.5</t>
  </si>
  <si>
    <t>VI</t>
  </si>
  <si>
    <t>Апартамен В 6.1</t>
  </si>
  <si>
    <t>Апартамен В 6.2</t>
  </si>
  <si>
    <t>Апартамен В 6.3</t>
  </si>
  <si>
    <t>Апартамен В 6.4</t>
  </si>
  <si>
    <t>Апартамен В 6.5</t>
  </si>
  <si>
    <t>Апартамен В 7.1</t>
  </si>
  <si>
    <t>Склад СК 7.1 към ап. В 7.1</t>
  </si>
  <si>
    <t>Апартамен В 7.2</t>
  </si>
  <si>
    <t>SOLD</t>
  </si>
  <si>
    <t>Апартамен В 7.3</t>
  </si>
  <si>
    <t>Апартамен В 7.4</t>
  </si>
  <si>
    <t xml:space="preserve"> средна цена на кв. м.  Без ДДС</t>
  </si>
  <si>
    <t xml:space="preserve"> средна цена на кв. м. с ДДС</t>
  </si>
  <si>
    <t>средна цена на кв. м. апартамени по предложение ФЕСТА без ДДС</t>
  </si>
  <si>
    <t>средна цена на кв. м. апартамени по предложение Bulgarian Properties без ДДС</t>
  </si>
  <si>
    <t>цена</t>
  </si>
  <si>
    <t>Обща квадратура складове</t>
  </si>
  <si>
    <t>Обща квадратура гаражи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</si>
</sst>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00"/>
    <numFmt numFmtId="179" formatCode="#,##0\ [$€-1]"/>
    <numFmt numFmtId="180" formatCode="#,##0.00\ [$€-1]"/>
  </numFmts>
  <fonts count="36">
    <font>
      <sz val="11"/>
      <color theme="1"/>
      <name val="Calibri"/>
      <charset val="204"/>
      <scheme val="minor"/>
    </font>
    <font>
      <b/>
      <sz val="8"/>
      <color theme="1"/>
      <name val="Calibri"/>
      <charset val="204"/>
      <scheme val="minor"/>
    </font>
    <font>
      <sz val="11"/>
      <name val="Calibri"/>
      <charset val="204"/>
      <scheme val="minor"/>
    </font>
    <font>
      <sz val="10"/>
      <color rgb="FF002060"/>
      <name val="Arial"/>
      <charset val="204"/>
    </font>
    <font>
      <b/>
      <sz val="11"/>
      <color rgb="FFFF0000"/>
      <name val="Calibri"/>
      <charset val="204"/>
      <scheme val="minor"/>
    </font>
    <font>
      <b/>
      <sz val="16"/>
      <name val="Arial"/>
      <charset val="204"/>
    </font>
    <font>
      <sz val="10"/>
      <name val="Arial"/>
      <charset val="204"/>
    </font>
    <font>
      <b/>
      <sz val="10"/>
      <name val="Arial"/>
      <charset val="204"/>
    </font>
    <font>
      <b/>
      <sz val="8"/>
      <name val="Arial"/>
      <charset val="204"/>
    </font>
    <font>
      <sz val="10"/>
      <color rgb="FFFF0000"/>
      <name val="Arial"/>
      <charset val="204"/>
    </font>
    <font>
      <b/>
      <sz val="8"/>
      <color rgb="FF002060"/>
      <name val="Arial"/>
      <charset val="204"/>
    </font>
    <font>
      <b/>
      <sz val="8"/>
      <color rgb="FFFF0000"/>
      <name val="Arial"/>
      <charset val="204"/>
    </font>
    <font>
      <b/>
      <sz val="10"/>
      <name val="Arial"/>
      <charset val="134"/>
    </font>
    <font>
      <b/>
      <sz val="11"/>
      <name val="Calibri"/>
      <charset val="204"/>
      <scheme val="minor"/>
    </font>
    <font>
      <b/>
      <sz val="10"/>
      <color rgb="FFFF0000"/>
      <name val="Arial"/>
      <charset val="204"/>
    </font>
    <font>
      <b/>
      <sz val="10"/>
      <color rgb="FF002060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7" borderId="2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8" borderId="27" applyNumberFormat="0" applyAlignment="0" applyProtection="0">
      <alignment vertical="center"/>
    </xf>
    <xf numFmtId="0" fontId="26" fillId="9" borderId="28" applyNumberFormat="0" applyAlignment="0" applyProtection="0">
      <alignment vertical="center"/>
    </xf>
    <xf numFmtId="0" fontId="27" fillId="9" borderId="27" applyNumberFormat="0" applyAlignment="0" applyProtection="0">
      <alignment vertical="center"/>
    </xf>
    <xf numFmtId="0" fontId="28" fillId="10" borderId="29" applyNumberFormat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30" fillId="0" borderId="31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</cellStyleXfs>
  <cellXfs count="145">
    <xf numFmtId="0" fontId="0" fillId="0" borderId="0" xfId="0"/>
    <xf numFmtId="0" fontId="1" fillId="0" borderId="0" xfId="0" applyFont="1"/>
    <xf numFmtId="0" fontId="2" fillId="0" borderId="0" xfId="0" applyFont="1" applyFill="1"/>
    <xf numFmtId="0" fontId="3" fillId="0" borderId="0" xfId="0" applyFont="1"/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1" xfId="0" applyFill="1" applyBorder="1" applyAlignment="1">
      <alignment horizontal="center" wrapText="1"/>
    </xf>
    <xf numFmtId="0" fontId="0" fillId="0" borderId="12" xfId="0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2" fontId="6" fillId="2" borderId="13" xfId="0" applyNumberFormat="1" applyFont="1" applyFill="1" applyBorder="1" applyAlignment="1">
      <alignment horizontal="right" vertical="center"/>
    </xf>
    <xf numFmtId="178" fontId="6" fillId="0" borderId="13" xfId="0" applyNumberFormat="1" applyFont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2" fontId="0" fillId="3" borderId="13" xfId="0" applyNumberForma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2" fontId="6" fillId="3" borderId="13" xfId="0" applyNumberFormat="1" applyFont="1" applyFill="1" applyBorder="1" applyAlignment="1">
      <alignment horizontal="right" vertical="center"/>
    </xf>
    <xf numFmtId="178" fontId="6" fillId="3" borderId="13" xfId="0" applyNumberFormat="1" applyFont="1" applyFill="1" applyBorder="1" applyAlignment="1">
      <alignment horizontal="right" vertical="center"/>
    </xf>
    <xf numFmtId="0" fontId="6" fillId="3" borderId="13" xfId="0" applyFont="1" applyFill="1" applyBorder="1" applyAlignment="1">
      <alignment horizontal="right" vertical="center"/>
    </xf>
    <xf numFmtId="178" fontId="6" fillId="0" borderId="13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2" fontId="6" fillId="2" borderId="8" xfId="0" applyNumberFormat="1" applyFont="1" applyFill="1" applyBorder="1" applyAlignment="1">
      <alignment horizontal="right" vertical="center"/>
    </xf>
    <xf numFmtId="178" fontId="6" fillId="0" borderId="8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center"/>
    </xf>
    <xf numFmtId="2" fontId="0" fillId="0" borderId="8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6" fillId="2" borderId="15" xfId="0" applyNumberFormat="1" applyFont="1" applyFill="1" applyBorder="1" applyAlignment="1">
      <alignment horizontal="right" vertical="center"/>
    </xf>
    <xf numFmtId="178" fontId="6" fillId="0" borderId="15" xfId="0" applyNumberFormat="1" applyFont="1" applyBorder="1" applyAlignment="1">
      <alignment horizontal="right" vertical="center"/>
    </xf>
    <xf numFmtId="178" fontId="6" fillId="0" borderId="11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0" fillId="0" borderId="14" xfId="0" applyBorder="1"/>
    <xf numFmtId="0" fontId="0" fillId="0" borderId="13" xfId="0" applyBorder="1"/>
    <xf numFmtId="2" fontId="6" fillId="2" borderId="11" xfId="0" applyNumberFormat="1" applyFont="1" applyFill="1" applyBorder="1" applyAlignment="1">
      <alignment horizontal="right" vertical="center"/>
    </xf>
    <xf numFmtId="2" fontId="6" fillId="0" borderId="8" xfId="0" applyNumberFormat="1" applyFont="1" applyBorder="1" applyAlignment="1">
      <alignment horizontal="center" vertical="center"/>
    </xf>
    <xf numFmtId="0" fontId="6" fillId="4" borderId="0" xfId="0" applyFont="1" applyFill="1"/>
    <xf numFmtId="0" fontId="1" fillId="2" borderId="2" xfId="0" applyFont="1" applyFill="1" applyBorder="1" applyAlignment="1">
      <alignment horizontal="center"/>
    </xf>
    <xf numFmtId="179" fontId="10" fillId="0" borderId="16" xfId="0" applyNumberFormat="1" applyFont="1" applyBorder="1" applyAlignment="1">
      <alignment vertical="center" wrapText="1"/>
    </xf>
    <xf numFmtId="0" fontId="10" fillId="0" borderId="16" xfId="0" applyFont="1" applyBorder="1" applyAlignment="1">
      <alignment vertical="center"/>
    </xf>
    <xf numFmtId="179" fontId="11" fillId="0" borderId="13" xfId="0" applyNumberFormat="1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/>
    </xf>
    <xf numFmtId="179" fontId="10" fillId="0" borderId="8" xfId="0" applyNumberFormat="1" applyFont="1" applyBorder="1" applyAlignment="1">
      <alignment vertical="center" wrapText="1"/>
    </xf>
    <xf numFmtId="0" fontId="10" fillId="0" borderId="8" xfId="0" applyFont="1" applyBorder="1" applyAlignment="1">
      <alignment vertical="center"/>
    </xf>
    <xf numFmtId="0" fontId="3" fillId="0" borderId="13" xfId="0" applyFont="1" applyBorder="1"/>
    <xf numFmtId="0" fontId="4" fillId="0" borderId="13" xfId="0" applyFont="1" applyBorder="1" applyAlignment="1">
      <alignment horizontal="center"/>
    </xf>
    <xf numFmtId="2" fontId="0" fillId="0" borderId="8" xfId="0" applyNumberFormat="1" applyBorder="1" applyAlignment="1">
      <alignment horizontal="right" vertical="center"/>
    </xf>
    <xf numFmtId="178" fontId="6" fillId="5" borderId="8" xfId="0" applyNumberFormat="1" applyFont="1" applyFill="1" applyBorder="1" applyAlignment="1">
      <alignment horizontal="right" vertical="center"/>
    </xf>
    <xf numFmtId="2" fontId="6" fillId="5" borderId="8" xfId="0" applyNumberFormat="1" applyFont="1" applyFill="1" applyBorder="1" applyAlignment="1">
      <alignment horizontal="right" vertical="center"/>
    </xf>
    <xf numFmtId="178" fontId="6" fillId="3" borderId="13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right" vertical="center"/>
    </xf>
    <xf numFmtId="178" fontId="6" fillId="3" borderId="8" xfId="0" applyNumberFormat="1" applyFont="1" applyFill="1" applyBorder="1" applyAlignment="1">
      <alignment horizontal="right" vertical="center"/>
    </xf>
    <xf numFmtId="2" fontId="6" fillId="3" borderId="8" xfId="0" applyNumberFormat="1" applyFont="1" applyFill="1" applyBorder="1" applyAlignment="1">
      <alignment horizontal="right" vertical="center"/>
    </xf>
    <xf numFmtId="179" fontId="3" fillId="3" borderId="13" xfId="0" applyNumberFormat="1" applyFont="1" applyFill="1" applyBorder="1" applyAlignment="1">
      <alignment horizontal="right" vertical="center"/>
    </xf>
    <xf numFmtId="0" fontId="4" fillId="3" borderId="13" xfId="0" applyFont="1" applyFill="1" applyBorder="1" applyAlignment="1">
      <alignment horizontal="center"/>
    </xf>
    <xf numFmtId="179" fontId="3" fillId="0" borderId="13" xfId="0" applyNumberFormat="1" applyFont="1" applyBorder="1" applyAlignment="1">
      <alignment horizontal="right" vertical="center"/>
    </xf>
    <xf numFmtId="178" fontId="6" fillId="0" borderId="8" xfId="0" applyNumberFormat="1" applyFont="1" applyBorder="1" applyAlignment="1">
      <alignment horizontal="center" vertical="center"/>
    </xf>
    <xf numFmtId="2" fontId="0" fillId="0" borderId="13" xfId="0" applyNumberFormat="1" applyBorder="1" applyAlignment="1">
      <alignment horizontal="right" vertical="center"/>
    </xf>
    <xf numFmtId="178" fontId="6" fillId="0" borderId="11" xfId="0" applyNumberFormat="1" applyFont="1" applyBorder="1" applyAlignment="1">
      <alignment horizontal="center" vertical="center"/>
    </xf>
    <xf numFmtId="2" fontId="0" fillId="0" borderId="11" xfId="0" applyNumberFormat="1" applyBorder="1" applyAlignment="1">
      <alignment horizontal="right" vertical="center"/>
    </xf>
    <xf numFmtId="178" fontId="6" fillId="5" borderId="11" xfId="0" applyNumberFormat="1" applyFont="1" applyFill="1" applyBorder="1" applyAlignment="1">
      <alignment horizontal="right" vertical="center"/>
    </xf>
    <xf numFmtId="2" fontId="6" fillId="5" borderId="11" xfId="0" applyNumberFormat="1" applyFont="1" applyFill="1" applyBorder="1" applyAlignment="1">
      <alignment horizontal="right" vertical="center"/>
    </xf>
    <xf numFmtId="2" fontId="3" fillId="0" borderId="13" xfId="0" applyNumberFormat="1" applyFont="1" applyBorder="1"/>
    <xf numFmtId="2" fontId="0" fillId="0" borderId="15" xfId="0" applyNumberFormat="1" applyBorder="1" applyAlignment="1">
      <alignment horizontal="right" vertical="center"/>
    </xf>
    <xf numFmtId="1" fontId="11" fillId="0" borderId="13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/>
    </xf>
    <xf numFmtId="1" fontId="4" fillId="3" borderId="13" xfId="0" applyNumberFormat="1" applyFont="1" applyFill="1" applyBorder="1" applyAlignment="1">
      <alignment horizontal="center"/>
    </xf>
    <xf numFmtId="0" fontId="0" fillId="3" borderId="0" xfId="0" applyFill="1"/>
    <xf numFmtId="0" fontId="6" fillId="3" borderId="12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right" vertical="center"/>
    </xf>
    <xf numFmtId="178" fontId="6" fillId="2" borderId="19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2" fontId="6" fillId="6" borderId="13" xfId="0" applyNumberFormat="1" applyFont="1" applyFill="1" applyBorder="1" applyAlignment="1">
      <alignment horizontal="left" wrapText="1"/>
    </xf>
    <xf numFmtId="2" fontId="0" fillId="6" borderId="13" xfId="0" applyNumberFormat="1" applyFill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9" fillId="0" borderId="13" xfId="0" applyFont="1" applyBorder="1" applyAlignment="1">
      <alignment horizontal="center" vertical="top"/>
    </xf>
    <xf numFmtId="0" fontId="6" fillId="0" borderId="13" xfId="0" applyFont="1" applyBorder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78" fontId="6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178" fontId="6" fillId="5" borderId="13" xfId="0" applyNumberFormat="1" applyFont="1" applyFill="1" applyBorder="1" applyAlignment="1">
      <alignment horizontal="right" vertical="center"/>
    </xf>
    <xf numFmtId="2" fontId="6" fillId="5" borderId="13" xfId="0" applyNumberFormat="1" applyFont="1" applyFill="1" applyBorder="1" applyAlignment="1">
      <alignment horizontal="right" vertical="center"/>
    </xf>
    <xf numFmtId="178" fontId="6" fillId="5" borderId="15" xfId="0" applyNumberFormat="1" applyFont="1" applyFill="1" applyBorder="1" applyAlignment="1">
      <alignment horizontal="right" vertical="center"/>
    </xf>
    <xf numFmtId="2" fontId="6" fillId="5" borderId="15" xfId="0" applyNumberFormat="1" applyFont="1" applyFill="1" applyBorder="1" applyAlignment="1">
      <alignment horizontal="right" vertical="center"/>
    </xf>
    <xf numFmtId="2" fontId="2" fillId="3" borderId="8" xfId="0" applyNumberFormat="1" applyFont="1" applyFill="1" applyBorder="1" applyAlignment="1">
      <alignment horizontal="right" vertical="center"/>
    </xf>
    <xf numFmtId="179" fontId="6" fillId="3" borderId="13" xfId="0" applyNumberFormat="1" applyFont="1" applyFill="1" applyBorder="1" applyAlignment="1">
      <alignment horizontal="right" vertical="center"/>
    </xf>
    <xf numFmtId="0" fontId="13" fillId="3" borderId="13" xfId="0" applyFont="1" applyFill="1" applyBorder="1" applyAlignment="1">
      <alignment horizontal="center"/>
    </xf>
    <xf numFmtId="178" fontId="7" fillId="2" borderId="19" xfId="0" applyNumberFormat="1" applyFont="1" applyFill="1" applyBorder="1" applyAlignment="1">
      <alignment horizontal="right" vertical="center"/>
    </xf>
    <xf numFmtId="179" fontId="3" fillId="0" borderId="13" xfId="0" applyNumberFormat="1" applyFont="1" applyBorder="1"/>
    <xf numFmtId="179" fontId="14" fillId="0" borderId="13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180" fontId="15" fillId="0" borderId="16" xfId="0" applyNumberFormat="1" applyFont="1" applyBorder="1" applyAlignment="1">
      <alignment horizontal="center"/>
    </xf>
    <xf numFmtId="180" fontId="15" fillId="0" borderId="8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right" vertical="top"/>
    </xf>
    <xf numFmtId="0" fontId="15" fillId="0" borderId="13" xfId="0" applyFont="1" applyBorder="1"/>
    <xf numFmtId="2" fontId="0" fillId="0" borderId="13" xfId="0" applyNumberFormat="1" applyBorder="1"/>
    <xf numFmtId="2" fontId="6" fillId="0" borderId="0" xfId="0" applyNumberFormat="1" applyFont="1" applyAlignment="1">
      <alignment horizontal="right" vertical="top"/>
    </xf>
    <xf numFmtId="180" fontId="4" fillId="0" borderId="0" xfId="0" applyNumberFormat="1" applyFont="1" applyAlignment="1">
      <alignment horizontal="center"/>
    </xf>
    <xf numFmtId="2" fontId="0" fillId="0" borderId="0" xfId="0" applyNumberFormat="1" applyAlignment="1">
      <alignment horizontal="right" vertical="center"/>
    </xf>
    <xf numFmtId="178" fontId="7" fillId="0" borderId="0" xfId="0" applyNumberFormat="1" applyFont="1" applyAlignment="1">
      <alignment horizontal="right" vertical="center"/>
    </xf>
    <xf numFmtId="179" fontId="3" fillId="0" borderId="0" xfId="0" applyNumberFormat="1" applyFont="1" applyAlignment="1">
      <alignment horizontal="right" vertical="center"/>
    </xf>
    <xf numFmtId="2" fontId="3" fillId="0" borderId="0" xfId="0" applyNumberFormat="1" applyFont="1"/>
    <xf numFmtId="1" fontId="13" fillId="3" borderId="13" xfId="0" applyNumberFormat="1" applyFont="1" applyFill="1" applyBorder="1" applyAlignment="1">
      <alignment horizontal="center"/>
    </xf>
    <xf numFmtId="0" fontId="2" fillId="3" borderId="0" xfId="0" applyFont="1" applyFill="1"/>
    <xf numFmtId="1" fontId="14" fillId="0" borderId="13" xfId="0" applyNumberFormat="1" applyFont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1"/>
  <sheetViews>
    <sheetView tabSelected="1" workbookViewId="0">
      <selection activeCell="V6" sqref="V6"/>
    </sheetView>
  </sheetViews>
  <sheetFormatPr defaultColWidth="9" defaultRowHeight="15"/>
  <cols>
    <col min="1" max="1" width="7.14285714285714" customWidth="1"/>
    <col min="2" max="2" width="6.42857142857143" customWidth="1"/>
    <col min="3" max="3" width="25.4285714285714" customWidth="1"/>
    <col min="4" max="4" width="11.8571428571429" customWidth="1"/>
    <col min="5" max="8" width="6.14285714285714" hidden="1" customWidth="1"/>
    <col min="9" max="9" width="3.85714285714286" hidden="1" customWidth="1"/>
    <col min="10" max="10" width="9.28571428571429" hidden="1" customWidth="1"/>
    <col min="11" max="11" width="9.14285714285714" hidden="1" customWidth="1"/>
    <col min="12" max="12" width="13.4285714285714" customWidth="1"/>
    <col min="13" max="13" width="12" customWidth="1"/>
    <col min="14" max="14" width="8.85714285714286" style="3" hidden="1" customWidth="1"/>
    <col min="15" max="15" width="13.5714285714286" style="3" hidden="1" customWidth="1"/>
    <col min="16" max="16" width="9.42857142857143" style="4" customWidth="1"/>
    <col min="17" max="17" width="11.4285714285714" style="5"/>
    <col min="18" max="18" width="11.4285714285714" customWidth="1"/>
    <col min="252" max="252" width="7.14285714285714" customWidth="1"/>
    <col min="253" max="253" width="6.42857142857143" customWidth="1"/>
    <col min="254" max="254" width="22" customWidth="1"/>
    <col min="256" max="262" width="9" hidden="1" customWidth="1"/>
    <col min="263" max="263" width="13.4285714285714" customWidth="1"/>
    <col min="264" max="264" width="9.57142857142857" customWidth="1"/>
    <col min="265" max="266" width="9" hidden="1" customWidth="1"/>
    <col min="268" max="268" width="11" customWidth="1"/>
    <col min="269" max="269" width="13.1428571428571" customWidth="1"/>
    <col min="270" max="270" width="9.42857142857143" customWidth="1"/>
    <col min="508" max="508" width="7.14285714285714" customWidth="1"/>
    <col min="509" max="509" width="6.42857142857143" customWidth="1"/>
    <col min="510" max="510" width="22" customWidth="1"/>
    <col min="512" max="518" width="9" hidden="1" customWidth="1"/>
    <col min="519" max="519" width="13.4285714285714" customWidth="1"/>
    <col min="520" max="520" width="9.57142857142857" customWidth="1"/>
    <col min="521" max="522" width="9" hidden="1" customWidth="1"/>
    <col min="524" max="524" width="11" customWidth="1"/>
    <col min="525" max="525" width="13.1428571428571" customWidth="1"/>
    <col min="526" max="526" width="9.42857142857143" customWidth="1"/>
    <col min="764" max="764" width="7.14285714285714" customWidth="1"/>
    <col min="765" max="765" width="6.42857142857143" customWidth="1"/>
    <col min="766" max="766" width="22" customWidth="1"/>
    <col min="768" max="774" width="9" hidden="1" customWidth="1"/>
    <col min="775" max="775" width="13.4285714285714" customWidth="1"/>
    <col min="776" max="776" width="9.57142857142857" customWidth="1"/>
    <col min="777" max="778" width="9" hidden="1" customWidth="1"/>
    <col min="780" max="780" width="11" customWidth="1"/>
    <col min="781" max="781" width="13.1428571428571" customWidth="1"/>
    <col min="782" max="782" width="9.42857142857143" customWidth="1"/>
    <col min="1020" max="1020" width="7.14285714285714" customWidth="1"/>
    <col min="1021" max="1021" width="6.42857142857143" customWidth="1"/>
    <col min="1022" max="1022" width="22" customWidth="1"/>
    <col min="1024" max="1030" width="9" hidden="1" customWidth="1"/>
    <col min="1031" max="1031" width="13.4285714285714" customWidth="1"/>
    <col min="1032" max="1032" width="9.57142857142857" customWidth="1"/>
    <col min="1033" max="1034" width="9" hidden="1" customWidth="1"/>
    <col min="1036" max="1036" width="11" customWidth="1"/>
    <col min="1037" max="1037" width="13.1428571428571" customWidth="1"/>
    <col min="1038" max="1038" width="9.42857142857143" customWidth="1"/>
    <col min="1276" max="1276" width="7.14285714285714" customWidth="1"/>
    <col min="1277" max="1277" width="6.42857142857143" customWidth="1"/>
    <col min="1278" max="1278" width="22" customWidth="1"/>
    <col min="1280" max="1286" width="9" hidden="1" customWidth="1"/>
    <col min="1287" max="1287" width="13.4285714285714" customWidth="1"/>
    <col min="1288" max="1288" width="9.57142857142857" customWidth="1"/>
    <col min="1289" max="1290" width="9" hidden="1" customWidth="1"/>
    <col min="1292" max="1292" width="11" customWidth="1"/>
    <col min="1293" max="1293" width="13.1428571428571" customWidth="1"/>
    <col min="1294" max="1294" width="9.42857142857143" customWidth="1"/>
    <col min="1532" max="1532" width="7.14285714285714" customWidth="1"/>
    <col min="1533" max="1533" width="6.42857142857143" customWidth="1"/>
    <col min="1534" max="1534" width="22" customWidth="1"/>
    <col min="1536" max="1542" width="9" hidden="1" customWidth="1"/>
    <col min="1543" max="1543" width="13.4285714285714" customWidth="1"/>
    <col min="1544" max="1544" width="9.57142857142857" customWidth="1"/>
    <col min="1545" max="1546" width="9" hidden="1" customWidth="1"/>
    <col min="1548" max="1548" width="11" customWidth="1"/>
    <col min="1549" max="1549" width="13.1428571428571" customWidth="1"/>
    <col min="1550" max="1550" width="9.42857142857143" customWidth="1"/>
    <col min="1788" max="1788" width="7.14285714285714" customWidth="1"/>
    <col min="1789" max="1789" width="6.42857142857143" customWidth="1"/>
    <col min="1790" max="1790" width="22" customWidth="1"/>
    <col min="1792" max="1798" width="9" hidden="1" customWidth="1"/>
    <col min="1799" max="1799" width="13.4285714285714" customWidth="1"/>
    <col min="1800" max="1800" width="9.57142857142857" customWidth="1"/>
    <col min="1801" max="1802" width="9" hidden="1" customWidth="1"/>
    <col min="1804" max="1804" width="11" customWidth="1"/>
    <col min="1805" max="1805" width="13.1428571428571" customWidth="1"/>
    <col min="1806" max="1806" width="9.42857142857143" customWidth="1"/>
    <col min="2044" max="2044" width="7.14285714285714" customWidth="1"/>
    <col min="2045" max="2045" width="6.42857142857143" customWidth="1"/>
    <col min="2046" max="2046" width="22" customWidth="1"/>
    <col min="2048" max="2054" width="9" hidden="1" customWidth="1"/>
    <col min="2055" max="2055" width="13.4285714285714" customWidth="1"/>
    <col min="2056" max="2056" width="9.57142857142857" customWidth="1"/>
    <col min="2057" max="2058" width="9" hidden="1" customWidth="1"/>
    <col min="2060" max="2060" width="11" customWidth="1"/>
    <col min="2061" max="2061" width="13.1428571428571" customWidth="1"/>
    <col min="2062" max="2062" width="9.42857142857143" customWidth="1"/>
    <col min="2300" max="2300" width="7.14285714285714" customWidth="1"/>
    <col min="2301" max="2301" width="6.42857142857143" customWidth="1"/>
    <col min="2302" max="2302" width="22" customWidth="1"/>
    <col min="2304" max="2310" width="9" hidden="1" customWidth="1"/>
    <col min="2311" max="2311" width="13.4285714285714" customWidth="1"/>
    <col min="2312" max="2312" width="9.57142857142857" customWidth="1"/>
    <col min="2313" max="2314" width="9" hidden="1" customWidth="1"/>
    <col min="2316" max="2316" width="11" customWidth="1"/>
    <col min="2317" max="2317" width="13.1428571428571" customWidth="1"/>
    <col min="2318" max="2318" width="9.42857142857143" customWidth="1"/>
    <col min="2556" max="2556" width="7.14285714285714" customWidth="1"/>
    <col min="2557" max="2557" width="6.42857142857143" customWidth="1"/>
    <col min="2558" max="2558" width="22" customWidth="1"/>
    <col min="2560" max="2566" width="9" hidden="1" customWidth="1"/>
    <col min="2567" max="2567" width="13.4285714285714" customWidth="1"/>
    <col min="2568" max="2568" width="9.57142857142857" customWidth="1"/>
    <col min="2569" max="2570" width="9" hidden="1" customWidth="1"/>
    <col min="2572" max="2572" width="11" customWidth="1"/>
    <col min="2573" max="2573" width="13.1428571428571" customWidth="1"/>
    <col min="2574" max="2574" width="9.42857142857143" customWidth="1"/>
    <col min="2812" max="2812" width="7.14285714285714" customWidth="1"/>
    <col min="2813" max="2813" width="6.42857142857143" customWidth="1"/>
    <col min="2814" max="2814" width="22" customWidth="1"/>
    <col min="2816" max="2822" width="9" hidden="1" customWidth="1"/>
    <col min="2823" max="2823" width="13.4285714285714" customWidth="1"/>
    <col min="2824" max="2824" width="9.57142857142857" customWidth="1"/>
    <col min="2825" max="2826" width="9" hidden="1" customWidth="1"/>
    <col min="2828" max="2828" width="11" customWidth="1"/>
    <col min="2829" max="2829" width="13.1428571428571" customWidth="1"/>
    <col min="2830" max="2830" width="9.42857142857143" customWidth="1"/>
    <col min="3068" max="3068" width="7.14285714285714" customWidth="1"/>
    <col min="3069" max="3069" width="6.42857142857143" customWidth="1"/>
    <col min="3070" max="3070" width="22" customWidth="1"/>
    <col min="3072" max="3078" width="9" hidden="1" customWidth="1"/>
    <col min="3079" max="3079" width="13.4285714285714" customWidth="1"/>
    <col min="3080" max="3080" width="9.57142857142857" customWidth="1"/>
    <col min="3081" max="3082" width="9" hidden="1" customWidth="1"/>
    <col min="3084" max="3084" width="11" customWidth="1"/>
    <col min="3085" max="3085" width="13.1428571428571" customWidth="1"/>
    <col min="3086" max="3086" width="9.42857142857143" customWidth="1"/>
    <col min="3324" max="3324" width="7.14285714285714" customWidth="1"/>
    <col min="3325" max="3325" width="6.42857142857143" customWidth="1"/>
    <col min="3326" max="3326" width="22" customWidth="1"/>
    <col min="3328" max="3334" width="9" hidden="1" customWidth="1"/>
    <col min="3335" max="3335" width="13.4285714285714" customWidth="1"/>
    <col min="3336" max="3336" width="9.57142857142857" customWidth="1"/>
    <col min="3337" max="3338" width="9" hidden="1" customWidth="1"/>
    <col min="3340" max="3340" width="11" customWidth="1"/>
    <col min="3341" max="3341" width="13.1428571428571" customWidth="1"/>
    <col min="3342" max="3342" width="9.42857142857143" customWidth="1"/>
    <col min="3580" max="3580" width="7.14285714285714" customWidth="1"/>
    <col min="3581" max="3581" width="6.42857142857143" customWidth="1"/>
    <col min="3582" max="3582" width="22" customWidth="1"/>
    <col min="3584" max="3590" width="9" hidden="1" customWidth="1"/>
    <col min="3591" max="3591" width="13.4285714285714" customWidth="1"/>
    <col min="3592" max="3592" width="9.57142857142857" customWidth="1"/>
    <col min="3593" max="3594" width="9" hidden="1" customWidth="1"/>
    <col min="3596" max="3596" width="11" customWidth="1"/>
    <col min="3597" max="3597" width="13.1428571428571" customWidth="1"/>
    <col min="3598" max="3598" width="9.42857142857143" customWidth="1"/>
    <col min="3836" max="3836" width="7.14285714285714" customWidth="1"/>
    <col min="3837" max="3837" width="6.42857142857143" customWidth="1"/>
    <col min="3838" max="3838" width="22" customWidth="1"/>
    <col min="3840" max="3846" width="9" hidden="1" customWidth="1"/>
    <col min="3847" max="3847" width="13.4285714285714" customWidth="1"/>
    <col min="3848" max="3848" width="9.57142857142857" customWidth="1"/>
    <col min="3849" max="3850" width="9" hidden="1" customWidth="1"/>
    <col min="3852" max="3852" width="11" customWidth="1"/>
    <col min="3853" max="3853" width="13.1428571428571" customWidth="1"/>
    <col min="3854" max="3854" width="9.42857142857143" customWidth="1"/>
    <col min="4092" max="4092" width="7.14285714285714" customWidth="1"/>
    <col min="4093" max="4093" width="6.42857142857143" customWidth="1"/>
    <col min="4094" max="4094" width="22" customWidth="1"/>
    <col min="4096" max="4102" width="9" hidden="1" customWidth="1"/>
    <col min="4103" max="4103" width="13.4285714285714" customWidth="1"/>
    <col min="4104" max="4104" width="9.57142857142857" customWidth="1"/>
    <col min="4105" max="4106" width="9" hidden="1" customWidth="1"/>
    <col min="4108" max="4108" width="11" customWidth="1"/>
    <col min="4109" max="4109" width="13.1428571428571" customWidth="1"/>
    <col min="4110" max="4110" width="9.42857142857143" customWidth="1"/>
    <col min="4348" max="4348" width="7.14285714285714" customWidth="1"/>
    <col min="4349" max="4349" width="6.42857142857143" customWidth="1"/>
    <col min="4350" max="4350" width="22" customWidth="1"/>
    <col min="4352" max="4358" width="9" hidden="1" customWidth="1"/>
    <col min="4359" max="4359" width="13.4285714285714" customWidth="1"/>
    <col min="4360" max="4360" width="9.57142857142857" customWidth="1"/>
    <col min="4361" max="4362" width="9" hidden="1" customWidth="1"/>
    <col min="4364" max="4364" width="11" customWidth="1"/>
    <col min="4365" max="4365" width="13.1428571428571" customWidth="1"/>
    <col min="4366" max="4366" width="9.42857142857143" customWidth="1"/>
    <col min="4604" max="4604" width="7.14285714285714" customWidth="1"/>
    <col min="4605" max="4605" width="6.42857142857143" customWidth="1"/>
    <col min="4606" max="4606" width="22" customWidth="1"/>
    <col min="4608" max="4614" width="9" hidden="1" customWidth="1"/>
    <col min="4615" max="4615" width="13.4285714285714" customWidth="1"/>
    <col min="4616" max="4616" width="9.57142857142857" customWidth="1"/>
    <col min="4617" max="4618" width="9" hidden="1" customWidth="1"/>
    <col min="4620" max="4620" width="11" customWidth="1"/>
    <col min="4621" max="4621" width="13.1428571428571" customWidth="1"/>
    <col min="4622" max="4622" width="9.42857142857143" customWidth="1"/>
    <col min="4860" max="4860" width="7.14285714285714" customWidth="1"/>
    <col min="4861" max="4861" width="6.42857142857143" customWidth="1"/>
    <col min="4862" max="4862" width="22" customWidth="1"/>
    <col min="4864" max="4870" width="9" hidden="1" customWidth="1"/>
    <col min="4871" max="4871" width="13.4285714285714" customWidth="1"/>
    <col min="4872" max="4872" width="9.57142857142857" customWidth="1"/>
    <col min="4873" max="4874" width="9" hidden="1" customWidth="1"/>
    <col min="4876" max="4876" width="11" customWidth="1"/>
    <col min="4877" max="4877" width="13.1428571428571" customWidth="1"/>
    <col min="4878" max="4878" width="9.42857142857143" customWidth="1"/>
    <col min="5116" max="5116" width="7.14285714285714" customWidth="1"/>
    <col min="5117" max="5117" width="6.42857142857143" customWidth="1"/>
    <col min="5118" max="5118" width="22" customWidth="1"/>
    <col min="5120" max="5126" width="9" hidden="1" customWidth="1"/>
    <col min="5127" max="5127" width="13.4285714285714" customWidth="1"/>
    <col min="5128" max="5128" width="9.57142857142857" customWidth="1"/>
    <col min="5129" max="5130" width="9" hidden="1" customWidth="1"/>
    <col min="5132" max="5132" width="11" customWidth="1"/>
    <col min="5133" max="5133" width="13.1428571428571" customWidth="1"/>
    <col min="5134" max="5134" width="9.42857142857143" customWidth="1"/>
    <col min="5372" max="5372" width="7.14285714285714" customWidth="1"/>
    <col min="5373" max="5373" width="6.42857142857143" customWidth="1"/>
    <col min="5374" max="5374" width="22" customWidth="1"/>
    <col min="5376" max="5382" width="9" hidden="1" customWidth="1"/>
    <col min="5383" max="5383" width="13.4285714285714" customWidth="1"/>
    <col min="5384" max="5384" width="9.57142857142857" customWidth="1"/>
    <col min="5385" max="5386" width="9" hidden="1" customWidth="1"/>
    <col min="5388" max="5388" width="11" customWidth="1"/>
    <col min="5389" max="5389" width="13.1428571428571" customWidth="1"/>
    <col min="5390" max="5390" width="9.42857142857143" customWidth="1"/>
    <col min="5628" max="5628" width="7.14285714285714" customWidth="1"/>
    <col min="5629" max="5629" width="6.42857142857143" customWidth="1"/>
    <col min="5630" max="5630" width="22" customWidth="1"/>
    <col min="5632" max="5638" width="9" hidden="1" customWidth="1"/>
    <col min="5639" max="5639" width="13.4285714285714" customWidth="1"/>
    <col min="5640" max="5640" width="9.57142857142857" customWidth="1"/>
    <col min="5641" max="5642" width="9" hidden="1" customWidth="1"/>
    <col min="5644" max="5644" width="11" customWidth="1"/>
    <col min="5645" max="5645" width="13.1428571428571" customWidth="1"/>
    <col min="5646" max="5646" width="9.42857142857143" customWidth="1"/>
    <col min="5884" max="5884" width="7.14285714285714" customWidth="1"/>
    <col min="5885" max="5885" width="6.42857142857143" customWidth="1"/>
    <col min="5886" max="5886" width="22" customWidth="1"/>
    <col min="5888" max="5894" width="9" hidden="1" customWidth="1"/>
    <col min="5895" max="5895" width="13.4285714285714" customWidth="1"/>
    <col min="5896" max="5896" width="9.57142857142857" customWidth="1"/>
    <col min="5897" max="5898" width="9" hidden="1" customWidth="1"/>
    <col min="5900" max="5900" width="11" customWidth="1"/>
    <col min="5901" max="5901" width="13.1428571428571" customWidth="1"/>
    <col min="5902" max="5902" width="9.42857142857143" customWidth="1"/>
    <col min="6140" max="6140" width="7.14285714285714" customWidth="1"/>
    <col min="6141" max="6141" width="6.42857142857143" customWidth="1"/>
    <col min="6142" max="6142" width="22" customWidth="1"/>
    <col min="6144" max="6150" width="9" hidden="1" customWidth="1"/>
    <col min="6151" max="6151" width="13.4285714285714" customWidth="1"/>
    <col min="6152" max="6152" width="9.57142857142857" customWidth="1"/>
    <col min="6153" max="6154" width="9" hidden="1" customWidth="1"/>
    <col min="6156" max="6156" width="11" customWidth="1"/>
    <col min="6157" max="6157" width="13.1428571428571" customWidth="1"/>
    <col min="6158" max="6158" width="9.42857142857143" customWidth="1"/>
    <col min="6396" max="6396" width="7.14285714285714" customWidth="1"/>
    <col min="6397" max="6397" width="6.42857142857143" customWidth="1"/>
    <col min="6398" max="6398" width="22" customWidth="1"/>
    <col min="6400" max="6406" width="9" hidden="1" customWidth="1"/>
    <col min="6407" max="6407" width="13.4285714285714" customWidth="1"/>
    <col min="6408" max="6408" width="9.57142857142857" customWidth="1"/>
    <col min="6409" max="6410" width="9" hidden="1" customWidth="1"/>
    <col min="6412" max="6412" width="11" customWidth="1"/>
    <col min="6413" max="6413" width="13.1428571428571" customWidth="1"/>
    <col min="6414" max="6414" width="9.42857142857143" customWidth="1"/>
    <col min="6652" max="6652" width="7.14285714285714" customWidth="1"/>
    <col min="6653" max="6653" width="6.42857142857143" customWidth="1"/>
    <col min="6654" max="6654" width="22" customWidth="1"/>
    <col min="6656" max="6662" width="9" hidden="1" customWidth="1"/>
    <col min="6663" max="6663" width="13.4285714285714" customWidth="1"/>
    <col min="6664" max="6664" width="9.57142857142857" customWidth="1"/>
    <col min="6665" max="6666" width="9" hidden="1" customWidth="1"/>
    <col min="6668" max="6668" width="11" customWidth="1"/>
    <col min="6669" max="6669" width="13.1428571428571" customWidth="1"/>
    <col min="6670" max="6670" width="9.42857142857143" customWidth="1"/>
    <col min="6908" max="6908" width="7.14285714285714" customWidth="1"/>
    <col min="6909" max="6909" width="6.42857142857143" customWidth="1"/>
    <col min="6910" max="6910" width="22" customWidth="1"/>
    <col min="6912" max="6918" width="9" hidden="1" customWidth="1"/>
    <col min="6919" max="6919" width="13.4285714285714" customWidth="1"/>
    <col min="6920" max="6920" width="9.57142857142857" customWidth="1"/>
    <col min="6921" max="6922" width="9" hidden="1" customWidth="1"/>
    <col min="6924" max="6924" width="11" customWidth="1"/>
    <col min="6925" max="6925" width="13.1428571428571" customWidth="1"/>
    <col min="6926" max="6926" width="9.42857142857143" customWidth="1"/>
    <col min="7164" max="7164" width="7.14285714285714" customWidth="1"/>
    <col min="7165" max="7165" width="6.42857142857143" customWidth="1"/>
    <col min="7166" max="7166" width="22" customWidth="1"/>
    <col min="7168" max="7174" width="9" hidden="1" customWidth="1"/>
    <col min="7175" max="7175" width="13.4285714285714" customWidth="1"/>
    <col min="7176" max="7176" width="9.57142857142857" customWidth="1"/>
    <col min="7177" max="7178" width="9" hidden="1" customWidth="1"/>
    <col min="7180" max="7180" width="11" customWidth="1"/>
    <col min="7181" max="7181" width="13.1428571428571" customWidth="1"/>
    <col min="7182" max="7182" width="9.42857142857143" customWidth="1"/>
    <col min="7420" max="7420" width="7.14285714285714" customWidth="1"/>
    <col min="7421" max="7421" width="6.42857142857143" customWidth="1"/>
    <col min="7422" max="7422" width="22" customWidth="1"/>
    <col min="7424" max="7430" width="9" hidden="1" customWidth="1"/>
    <col min="7431" max="7431" width="13.4285714285714" customWidth="1"/>
    <col min="7432" max="7432" width="9.57142857142857" customWidth="1"/>
    <col min="7433" max="7434" width="9" hidden="1" customWidth="1"/>
    <col min="7436" max="7436" width="11" customWidth="1"/>
    <col min="7437" max="7437" width="13.1428571428571" customWidth="1"/>
    <col min="7438" max="7438" width="9.42857142857143" customWidth="1"/>
    <col min="7676" max="7676" width="7.14285714285714" customWidth="1"/>
    <col min="7677" max="7677" width="6.42857142857143" customWidth="1"/>
    <col min="7678" max="7678" width="22" customWidth="1"/>
    <col min="7680" max="7686" width="9" hidden="1" customWidth="1"/>
    <col min="7687" max="7687" width="13.4285714285714" customWidth="1"/>
    <col min="7688" max="7688" width="9.57142857142857" customWidth="1"/>
    <col min="7689" max="7690" width="9" hidden="1" customWidth="1"/>
    <col min="7692" max="7692" width="11" customWidth="1"/>
    <col min="7693" max="7693" width="13.1428571428571" customWidth="1"/>
    <col min="7694" max="7694" width="9.42857142857143" customWidth="1"/>
    <col min="7932" max="7932" width="7.14285714285714" customWidth="1"/>
    <col min="7933" max="7933" width="6.42857142857143" customWidth="1"/>
    <col min="7934" max="7934" width="22" customWidth="1"/>
    <col min="7936" max="7942" width="9" hidden="1" customWidth="1"/>
    <col min="7943" max="7943" width="13.4285714285714" customWidth="1"/>
    <col min="7944" max="7944" width="9.57142857142857" customWidth="1"/>
    <col min="7945" max="7946" width="9" hidden="1" customWidth="1"/>
    <col min="7948" max="7948" width="11" customWidth="1"/>
    <col min="7949" max="7949" width="13.1428571428571" customWidth="1"/>
    <col min="7950" max="7950" width="9.42857142857143" customWidth="1"/>
    <col min="8188" max="8188" width="7.14285714285714" customWidth="1"/>
    <col min="8189" max="8189" width="6.42857142857143" customWidth="1"/>
    <col min="8190" max="8190" width="22" customWidth="1"/>
    <col min="8192" max="8198" width="9" hidden="1" customWidth="1"/>
    <col min="8199" max="8199" width="13.4285714285714" customWidth="1"/>
    <col min="8200" max="8200" width="9.57142857142857" customWidth="1"/>
    <col min="8201" max="8202" width="9" hidden="1" customWidth="1"/>
    <col min="8204" max="8204" width="11" customWidth="1"/>
    <col min="8205" max="8205" width="13.1428571428571" customWidth="1"/>
    <col min="8206" max="8206" width="9.42857142857143" customWidth="1"/>
    <col min="8444" max="8444" width="7.14285714285714" customWidth="1"/>
    <col min="8445" max="8445" width="6.42857142857143" customWidth="1"/>
    <col min="8446" max="8446" width="22" customWidth="1"/>
    <col min="8448" max="8454" width="9" hidden="1" customWidth="1"/>
    <col min="8455" max="8455" width="13.4285714285714" customWidth="1"/>
    <col min="8456" max="8456" width="9.57142857142857" customWidth="1"/>
    <col min="8457" max="8458" width="9" hidden="1" customWidth="1"/>
    <col min="8460" max="8460" width="11" customWidth="1"/>
    <col min="8461" max="8461" width="13.1428571428571" customWidth="1"/>
    <col min="8462" max="8462" width="9.42857142857143" customWidth="1"/>
    <col min="8700" max="8700" width="7.14285714285714" customWidth="1"/>
    <col min="8701" max="8701" width="6.42857142857143" customWidth="1"/>
    <col min="8702" max="8702" width="22" customWidth="1"/>
    <col min="8704" max="8710" width="9" hidden="1" customWidth="1"/>
    <col min="8711" max="8711" width="13.4285714285714" customWidth="1"/>
    <col min="8712" max="8712" width="9.57142857142857" customWidth="1"/>
    <col min="8713" max="8714" width="9" hidden="1" customWidth="1"/>
    <col min="8716" max="8716" width="11" customWidth="1"/>
    <col min="8717" max="8717" width="13.1428571428571" customWidth="1"/>
    <col min="8718" max="8718" width="9.42857142857143" customWidth="1"/>
    <col min="8956" max="8956" width="7.14285714285714" customWidth="1"/>
    <col min="8957" max="8957" width="6.42857142857143" customWidth="1"/>
    <col min="8958" max="8958" width="22" customWidth="1"/>
    <col min="8960" max="8966" width="9" hidden="1" customWidth="1"/>
    <col min="8967" max="8967" width="13.4285714285714" customWidth="1"/>
    <col min="8968" max="8968" width="9.57142857142857" customWidth="1"/>
    <col min="8969" max="8970" width="9" hidden="1" customWidth="1"/>
    <col min="8972" max="8972" width="11" customWidth="1"/>
    <col min="8973" max="8973" width="13.1428571428571" customWidth="1"/>
    <col min="8974" max="8974" width="9.42857142857143" customWidth="1"/>
    <col min="9212" max="9212" width="7.14285714285714" customWidth="1"/>
    <col min="9213" max="9213" width="6.42857142857143" customWidth="1"/>
    <col min="9214" max="9214" width="22" customWidth="1"/>
    <col min="9216" max="9222" width="9" hidden="1" customWidth="1"/>
    <col min="9223" max="9223" width="13.4285714285714" customWidth="1"/>
    <col min="9224" max="9224" width="9.57142857142857" customWidth="1"/>
    <col min="9225" max="9226" width="9" hidden="1" customWidth="1"/>
    <col min="9228" max="9228" width="11" customWidth="1"/>
    <col min="9229" max="9229" width="13.1428571428571" customWidth="1"/>
    <col min="9230" max="9230" width="9.42857142857143" customWidth="1"/>
    <col min="9468" max="9468" width="7.14285714285714" customWidth="1"/>
    <col min="9469" max="9469" width="6.42857142857143" customWidth="1"/>
    <col min="9470" max="9470" width="22" customWidth="1"/>
    <col min="9472" max="9478" width="9" hidden="1" customWidth="1"/>
    <col min="9479" max="9479" width="13.4285714285714" customWidth="1"/>
    <col min="9480" max="9480" width="9.57142857142857" customWidth="1"/>
    <col min="9481" max="9482" width="9" hidden="1" customWidth="1"/>
    <col min="9484" max="9484" width="11" customWidth="1"/>
    <col min="9485" max="9485" width="13.1428571428571" customWidth="1"/>
    <col min="9486" max="9486" width="9.42857142857143" customWidth="1"/>
    <col min="9724" max="9724" width="7.14285714285714" customWidth="1"/>
    <col min="9725" max="9725" width="6.42857142857143" customWidth="1"/>
    <col min="9726" max="9726" width="22" customWidth="1"/>
    <col min="9728" max="9734" width="9" hidden="1" customWidth="1"/>
    <col min="9735" max="9735" width="13.4285714285714" customWidth="1"/>
    <col min="9736" max="9736" width="9.57142857142857" customWidth="1"/>
    <col min="9737" max="9738" width="9" hidden="1" customWidth="1"/>
    <col min="9740" max="9740" width="11" customWidth="1"/>
    <col min="9741" max="9741" width="13.1428571428571" customWidth="1"/>
    <col min="9742" max="9742" width="9.42857142857143" customWidth="1"/>
    <col min="9980" max="9980" width="7.14285714285714" customWidth="1"/>
    <col min="9981" max="9981" width="6.42857142857143" customWidth="1"/>
    <col min="9982" max="9982" width="22" customWidth="1"/>
    <col min="9984" max="9990" width="9" hidden="1" customWidth="1"/>
    <col min="9991" max="9991" width="13.4285714285714" customWidth="1"/>
    <col min="9992" max="9992" width="9.57142857142857" customWidth="1"/>
    <col min="9993" max="9994" width="9" hidden="1" customWidth="1"/>
    <col min="9996" max="9996" width="11" customWidth="1"/>
    <col min="9997" max="9997" width="13.1428571428571" customWidth="1"/>
    <col min="9998" max="9998" width="9.42857142857143" customWidth="1"/>
    <col min="10236" max="10236" width="7.14285714285714" customWidth="1"/>
    <col min="10237" max="10237" width="6.42857142857143" customWidth="1"/>
    <col min="10238" max="10238" width="22" customWidth="1"/>
    <col min="10240" max="10246" width="9" hidden="1" customWidth="1"/>
    <col min="10247" max="10247" width="13.4285714285714" customWidth="1"/>
    <col min="10248" max="10248" width="9.57142857142857" customWidth="1"/>
    <col min="10249" max="10250" width="9" hidden="1" customWidth="1"/>
    <col min="10252" max="10252" width="11" customWidth="1"/>
    <col min="10253" max="10253" width="13.1428571428571" customWidth="1"/>
    <col min="10254" max="10254" width="9.42857142857143" customWidth="1"/>
    <col min="10492" max="10492" width="7.14285714285714" customWidth="1"/>
    <col min="10493" max="10493" width="6.42857142857143" customWidth="1"/>
    <col min="10494" max="10494" width="22" customWidth="1"/>
    <col min="10496" max="10502" width="9" hidden="1" customWidth="1"/>
    <col min="10503" max="10503" width="13.4285714285714" customWidth="1"/>
    <col min="10504" max="10504" width="9.57142857142857" customWidth="1"/>
    <col min="10505" max="10506" width="9" hidden="1" customWidth="1"/>
    <col min="10508" max="10508" width="11" customWidth="1"/>
    <col min="10509" max="10509" width="13.1428571428571" customWidth="1"/>
    <col min="10510" max="10510" width="9.42857142857143" customWidth="1"/>
    <col min="10748" max="10748" width="7.14285714285714" customWidth="1"/>
    <col min="10749" max="10749" width="6.42857142857143" customWidth="1"/>
    <col min="10750" max="10750" width="22" customWidth="1"/>
    <col min="10752" max="10758" width="9" hidden="1" customWidth="1"/>
    <col min="10759" max="10759" width="13.4285714285714" customWidth="1"/>
    <col min="10760" max="10760" width="9.57142857142857" customWidth="1"/>
    <col min="10761" max="10762" width="9" hidden="1" customWidth="1"/>
    <col min="10764" max="10764" width="11" customWidth="1"/>
    <col min="10765" max="10765" width="13.1428571428571" customWidth="1"/>
    <col min="10766" max="10766" width="9.42857142857143" customWidth="1"/>
    <col min="11004" max="11004" width="7.14285714285714" customWidth="1"/>
    <col min="11005" max="11005" width="6.42857142857143" customWidth="1"/>
    <col min="11006" max="11006" width="22" customWidth="1"/>
    <col min="11008" max="11014" width="9" hidden="1" customWidth="1"/>
    <col min="11015" max="11015" width="13.4285714285714" customWidth="1"/>
    <col min="11016" max="11016" width="9.57142857142857" customWidth="1"/>
    <col min="11017" max="11018" width="9" hidden="1" customWidth="1"/>
    <col min="11020" max="11020" width="11" customWidth="1"/>
    <col min="11021" max="11021" width="13.1428571428571" customWidth="1"/>
    <col min="11022" max="11022" width="9.42857142857143" customWidth="1"/>
    <col min="11260" max="11260" width="7.14285714285714" customWidth="1"/>
    <col min="11261" max="11261" width="6.42857142857143" customWidth="1"/>
    <col min="11262" max="11262" width="22" customWidth="1"/>
    <col min="11264" max="11270" width="9" hidden="1" customWidth="1"/>
    <col min="11271" max="11271" width="13.4285714285714" customWidth="1"/>
    <col min="11272" max="11272" width="9.57142857142857" customWidth="1"/>
    <col min="11273" max="11274" width="9" hidden="1" customWidth="1"/>
    <col min="11276" max="11276" width="11" customWidth="1"/>
    <col min="11277" max="11277" width="13.1428571428571" customWidth="1"/>
    <col min="11278" max="11278" width="9.42857142857143" customWidth="1"/>
    <col min="11516" max="11516" width="7.14285714285714" customWidth="1"/>
    <col min="11517" max="11517" width="6.42857142857143" customWidth="1"/>
    <col min="11518" max="11518" width="22" customWidth="1"/>
    <col min="11520" max="11526" width="9" hidden="1" customWidth="1"/>
    <col min="11527" max="11527" width="13.4285714285714" customWidth="1"/>
    <col min="11528" max="11528" width="9.57142857142857" customWidth="1"/>
    <col min="11529" max="11530" width="9" hidden="1" customWidth="1"/>
    <col min="11532" max="11532" width="11" customWidth="1"/>
    <col min="11533" max="11533" width="13.1428571428571" customWidth="1"/>
    <col min="11534" max="11534" width="9.42857142857143" customWidth="1"/>
    <col min="11772" max="11772" width="7.14285714285714" customWidth="1"/>
    <col min="11773" max="11773" width="6.42857142857143" customWidth="1"/>
    <col min="11774" max="11774" width="22" customWidth="1"/>
    <col min="11776" max="11782" width="9" hidden="1" customWidth="1"/>
    <col min="11783" max="11783" width="13.4285714285714" customWidth="1"/>
    <col min="11784" max="11784" width="9.57142857142857" customWidth="1"/>
    <col min="11785" max="11786" width="9" hidden="1" customWidth="1"/>
    <col min="11788" max="11788" width="11" customWidth="1"/>
    <col min="11789" max="11789" width="13.1428571428571" customWidth="1"/>
    <col min="11790" max="11790" width="9.42857142857143" customWidth="1"/>
    <col min="12028" max="12028" width="7.14285714285714" customWidth="1"/>
    <col min="12029" max="12029" width="6.42857142857143" customWidth="1"/>
    <col min="12030" max="12030" width="22" customWidth="1"/>
    <col min="12032" max="12038" width="9" hidden="1" customWidth="1"/>
    <col min="12039" max="12039" width="13.4285714285714" customWidth="1"/>
    <col min="12040" max="12040" width="9.57142857142857" customWidth="1"/>
    <col min="12041" max="12042" width="9" hidden="1" customWidth="1"/>
    <col min="12044" max="12044" width="11" customWidth="1"/>
    <col min="12045" max="12045" width="13.1428571428571" customWidth="1"/>
    <col min="12046" max="12046" width="9.42857142857143" customWidth="1"/>
    <col min="12284" max="12284" width="7.14285714285714" customWidth="1"/>
    <col min="12285" max="12285" width="6.42857142857143" customWidth="1"/>
    <col min="12286" max="12286" width="22" customWidth="1"/>
    <col min="12288" max="12294" width="9" hidden="1" customWidth="1"/>
    <col min="12295" max="12295" width="13.4285714285714" customWidth="1"/>
    <col min="12296" max="12296" width="9.57142857142857" customWidth="1"/>
    <col min="12297" max="12298" width="9" hidden="1" customWidth="1"/>
    <col min="12300" max="12300" width="11" customWidth="1"/>
    <col min="12301" max="12301" width="13.1428571428571" customWidth="1"/>
    <col min="12302" max="12302" width="9.42857142857143" customWidth="1"/>
    <col min="12540" max="12540" width="7.14285714285714" customWidth="1"/>
    <col min="12541" max="12541" width="6.42857142857143" customWidth="1"/>
    <col min="12542" max="12542" width="22" customWidth="1"/>
    <col min="12544" max="12550" width="9" hidden="1" customWidth="1"/>
    <col min="12551" max="12551" width="13.4285714285714" customWidth="1"/>
    <col min="12552" max="12552" width="9.57142857142857" customWidth="1"/>
    <col min="12553" max="12554" width="9" hidden="1" customWidth="1"/>
    <col min="12556" max="12556" width="11" customWidth="1"/>
    <col min="12557" max="12557" width="13.1428571428571" customWidth="1"/>
    <col min="12558" max="12558" width="9.42857142857143" customWidth="1"/>
    <col min="12796" max="12796" width="7.14285714285714" customWidth="1"/>
    <col min="12797" max="12797" width="6.42857142857143" customWidth="1"/>
    <col min="12798" max="12798" width="22" customWidth="1"/>
    <col min="12800" max="12806" width="9" hidden="1" customWidth="1"/>
    <col min="12807" max="12807" width="13.4285714285714" customWidth="1"/>
    <col min="12808" max="12808" width="9.57142857142857" customWidth="1"/>
    <col min="12809" max="12810" width="9" hidden="1" customWidth="1"/>
    <col min="12812" max="12812" width="11" customWidth="1"/>
    <col min="12813" max="12813" width="13.1428571428571" customWidth="1"/>
    <col min="12814" max="12814" width="9.42857142857143" customWidth="1"/>
    <col min="13052" max="13052" width="7.14285714285714" customWidth="1"/>
    <col min="13053" max="13053" width="6.42857142857143" customWidth="1"/>
    <col min="13054" max="13054" width="22" customWidth="1"/>
    <col min="13056" max="13062" width="9" hidden="1" customWidth="1"/>
    <col min="13063" max="13063" width="13.4285714285714" customWidth="1"/>
    <col min="13064" max="13064" width="9.57142857142857" customWidth="1"/>
    <col min="13065" max="13066" width="9" hidden="1" customWidth="1"/>
    <col min="13068" max="13068" width="11" customWidth="1"/>
    <col min="13069" max="13069" width="13.1428571428571" customWidth="1"/>
    <col min="13070" max="13070" width="9.42857142857143" customWidth="1"/>
    <col min="13308" max="13308" width="7.14285714285714" customWidth="1"/>
    <col min="13309" max="13309" width="6.42857142857143" customWidth="1"/>
    <col min="13310" max="13310" width="22" customWidth="1"/>
    <col min="13312" max="13318" width="9" hidden="1" customWidth="1"/>
    <col min="13319" max="13319" width="13.4285714285714" customWidth="1"/>
    <col min="13320" max="13320" width="9.57142857142857" customWidth="1"/>
    <col min="13321" max="13322" width="9" hidden="1" customWidth="1"/>
    <col min="13324" max="13324" width="11" customWidth="1"/>
    <col min="13325" max="13325" width="13.1428571428571" customWidth="1"/>
    <col min="13326" max="13326" width="9.42857142857143" customWidth="1"/>
    <col min="13564" max="13564" width="7.14285714285714" customWidth="1"/>
    <col min="13565" max="13565" width="6.42857142857143" customWidth="1"/>
    <col min="13566" max="13566" width="22" customWidth="1"/>
    <col min="13568" max="13574" width="9" hidden="1" customWidth="1"/>
    <col min="13575" max="13575" width="13.4285714285714" customWidth="1"/>
    <col min="13576" max="13576" width="9.57142857142857" customWidth="1"/>
    <col min="13577" max="13578" width="9" hidden="1" customWidth="1"/>
    <col min="13580" max="13580" width="11" customWidth="1"/>
    <col min="13581" max="13581" width="13.1428571428571" customWidth="1"/>
    <col min="13582" max="13582" width="9.42857142857143" customWidth="1"/>
    <col min="13820" max="13820" width="7.14285714285714" customWidth="1"/>
    <col min="13821" max="13821" width="6.42857142857143" customWidth="1"/>
    <col min="13822" max="13822" width="22" customWidth="1"/>
    <col min="13824" max="13830" width="9" hidden="1" customWidth="1"/>
    <col min="13831" max="13831" width="13.4285714285714" customWidth="1"/>
    <col min="13832" max="13832" width="9.57142857142857" customWidth="1"/>
    <col min="13833" max="13834" width="9" hidden="1" customWidth="1"/>
    <col min="13836" max="13836" width="11" customWidth="1"/>
    <col min="13837" max="13837" width="13.1428571428571" customWidth="1"/>
    <col min="13838" max="13838" width="9.42857142857143" customWidth="1"/>
    <col min="14076" max="14076" width="7.14285714285714" customWidth="1"/>
    <col min="14077" max="14077" width="6.42857142857143" customWidth="1"/>
    <col min="14078" max="14078" width="22" customWidth="1"/>
    <col min="14080" max="14086" width="9" hidden="1" customWidth="1"/>
    <col min="14087" max="14087" width="13.4285714285714" customWidth="1"/>
    <col min="14088" max="14088" width="9.57142857142857" customWidth="1"/>
    <col min="14089" max="14090" width="9" hidden="1" customWidth="1"/>
    <col min="14092" max="14092" width="11" customWidth="1"/>
    <col min="14093" max="14093" width="13.1428571428571" customWidth="1"/>
    <col min="14094" max="14094" width="9.42857142857143" customWidth="1"/>
    <col min="14332" max="14332" width="7.14285714285714" customWidth="1"/>
    <col min="14333" max="14333" width="6.42857142857143" customWidth="1"/>
    <col min="14334" max="14334" width="22" customWidth="1"/>
    <col min="14336" max="14342" width="9" hidden="1" customWidth="1"/>
    <col min="14343" max="14343" width="13.4285714285714" customWidth="1"/>
    <col min="14344" max="14344" width="9.57142857142857" customWidth="1"/>
    <col min="14345" max="14346" width="9" hidden="1" customWidth="1"/>
    <col min="14348" max="14348" width="11" customWidth="1"/>
    <col min="14349" max="14349" width="13.1428571428571" customWidth="1"/>
    <col min="14350" max="14350" width="9.42857142857143" customWidth="1"/>
    <col min="14588" max="14588" width="7.14285714285714" customWidth="1"/>
    <col min="14589" max="14589" width="6.42857142857143" customWidth="1"/>
    <col min="14590" max="14590" width="22" customWidth="1"/>
    <col min="14592" max="14598" width="9" hidden="1" customWidth="1"/>
    <col min="14599" max="14599" width="13.4285714285714" customWidth="1"/>
    <col min="14600" max="14600" width="9.57142857142857" customWidth="1"/>
    <col min="14601" max="14602" width="9" hidden="1" customWidth="1"/>
    <col min="14604" max="14604" width="11" customWidth="1"/>
    <col min="14605" max="14605" width="13.1428571428571" customWidth="1"/>
    <col min="14606" max="14606" width="9.42857142857143" customWidth="1"/>
    <col min="14844" max="14844" width="7.14285714285714" customWidth="1"/>
    <col min="14845" max="14845" width="6.42857142857143" customWidth="1"/>
    <col min="14846" max="14846" width="22" customWidth="1"/>
    <col min="14848" max="14854" width="9" hidden="1" customWidth="1"/>
    <col min="14855" max="14855" width="13.4285714285714" customWidth="1"/>
    <col min="14856" max="14856" width="9.57142857142857" customWidth="1"/>
    <col min="14857" max="14858" width="9" hidden="1" customWidth="1"/>
    <col min="14860" max="14860" width="11" customWidth="1"/>
    <col min="14861" max="14861" width="13.1428571428571" customWidth="1"/>
    <col min="14862" max="14862" width="9.42857142857143" customWidth="1"/>
    <col min="15100" max="15100" width="7.14285714285714" customWidth="1"/>
    <col min="15101" max="15101" width="6.42857142857143" customWidth="1"/>
    <col min="15102" max="15102" width="22" customWidth="1"/>
    <col min="15104" max="15110" width="9" hidden="1" customWidth="1"/>
    <col min="15111" max="15111" width="13.4285714285714" customWidth="1"/>
    <col min="15112" max="15112" width="9.57142857142857" customWidth="1"/>
    <col min="15113" max="15114" width="9" hidden="1" customWidth="1"/>
    <col min="15116" max="15116" width="11" customWidth="1"/>
    <col min="15117" max="15117" width="13.1428571428571" customWidth="1"/>
    <col min="15118" max="15118" width="9.42857142857143" customWidth="1"/>
    <col min="15356" max="15356" width="7.14285714285714" customWidth="1"/>
    <col min="15357" max="15357" width="6.42857142857143" customWidth="1"/>
    <col min="15358" max="15358" width="22" customWidth="1"/>
    <col min="15360" max="15366" width="9" hidden="1" customWidth="1"/>
    <col min="15367" max="15367" width="13.4285714285714" customWidth="1"/>
    <col min="15368" max="15368" width="9.57142857142857" customWidth="1"/>
    <col min="15369" max="15370" width="9" hidden="1" customWidth="1"/>
    <col min="15372" max="15372" width="11" customWidth="1"/>
    <col min="15373" max="15373" width="13.1428571428571" customWidth="1"/>
    <col min="15374" max="15374" width="9.42857142857143" customWidth="1"/>
    <col min="15612" max="15612" width="7.14285714285714" customWidth="1"/>
    <col min="15613" max="15613" width="6.42857142857143" customWidth="1"/>
    <col min="15614" max="15614" width="22" customWidth="1"/>
    <col min="15616" max="15622" width="9" hidden="1" customWidth="1"/>
    <col min="15623" max="15623" width="13.4285714285714" customWidth="1"/>
    <col min="15624" max="15624" width="9.57142857142857" customWidth="1"/>
    <col min="15625" max="15626" width="9" hidden="1" customWidth="1"/>
    <col min="15628" max="15628" width="11" customWidth="1"/>
    <col min="15629" max="15629" width="13.1428571428571" customWidth="1"/>
    <col min="15630" max="15630" width="9.42857142857143" customWidth="1"/>
    <col min="15868" max="15868" width="7.14285714285714" customWidth="1"/>
    <col min="15869" max="15869" width="6.42857142857143" customWidth="1"/>
    <col min="15870" max="15870" width="22" customWidth="1"/>
    <col min="15872" max="15878" width="9" hidden="1" customWidth="1"/>
    <col min="15879" max="15879" width="13.4285714285714" customWidth="1"/>
    <col min="15880" max="15880" width="9.57142857142857" customWidth="1"/>
    <col min="15881" max="15882" width="9" hidden="1" customWidth="1"/>
    <col min="15884" max="15884" width="11" customWidth="1"/>
    <col min="15885" max="15885" width="13.1428571428571" customWidth="1"/>
    <col min="15886" max="15886" width="9.42857142857143" customWidth="1"/>
    <col min="16124" max="16124" width="7.14285714285714" customWidth="1"/>
    <col min="16125" max="16125" width="6.42857142857143" customWidth="1"/>
    <col min="16126" max="16126" width="22" customWidth="1"/>
    <col min="16128" max="16134" width="9" hidden="1" customWidth="1"/>
    <col min="16135" max="16135" width="13.4285714285714" customWidth="1"/>
    <col min="16136" max="16136" width="9.57142857142857" customWidth="1"/>
    <col min="16137" max="16138" width="9" hidden="1" customWidth="1"/>
    <col min="16140" max="16140" width="11" customWidth="1"/>
    <col min="16141" max="16141" width="13.1428571428571" customWidth="1"/>
    <col min="16142" max="16142" width="9.42857142857143" customWidth="1"/>
  </cols>
  <sheetData>
    <row r="1" ht="28.5" customHeight="1" spans="2:2">
      <c r="B1" s="6" t="s">
        <v>0</v>
      </c>
    </row>
    <row r="2" ht="20.25" customHeight="1" spans="1:13">
      <c r="A2" s="7"/>
      <c r="B2" s="8" t="s">
        <v>1</v>
      </c>
      <c r="E2" s="7"/>
      <c r="J2" s="7"/>
      <c r="K2" s="7"/>
      <c r="L2" s="7"/>
      <c r="M2" s="7"/>
    </row>
    <row r="3" customHeight="1" spans="2:13">
      <c r="B3" s="8"/>
      <c r="E3" s="7"/>
      <c r="F3" s="7"/>
      <c r="J3" s="7"/>
      <c r="K3" s="7"/>
      <c r="L3" s="7"/>
      <c r="M3" s="7"/>
    </row>
    <row r="4" customHeight="1" spans="2:15">
      <c r="B4" s="8"/>
      <c r="E4" s="7"/>
      <c r="F4" s="7"/>
      <c r="J4" s="7"/>
      <c r="K4" s="7"/>
      <c r="L4" s="7"/>
      <c r="M4" s="7"/>
      <c r="N4" s="56"/>
      <c r="O4" s="56"/>
    </row>
    <row r="5" ht="19" customHeight="1" spans="2:15">
      <c r="B5" s="8"/>
      <c r="E5" s="7"/>
      <c r="F5" s="7"/>
      <c r="J5" s="7"/>
      <c r="K5" s="7"/>
      <c r="L5" s="7"/>
      <c r="M5" s="7"/>
      <c r="N5" s="56"/>
      <c r="O5" s="56"/>
    </row>
    <row r="6" s="1" customFormat="1" customHeight="1" spans="1:17">
      <c r="A6" s="9" t="s">
        <v>2</v>
      </c>
      <c r="B6" s="10" t="s">
        <v>3</v>
      </c>
      <c r="C6" s="10" t="s">
        <v>4</v>
      </c>
      <c r="D6" s="11" t="s">
        <v>5</v>
      </c>
      <c r="E6" s="12"/>
      <c r="F6" s="13" t="s">
        <v>6</v>
      </c>
      <c r="G6" s="13"/>
      <c r="H6" s="14"/>
      <c r="I6" s="13" t="s">
        <v>7</v>
      </c>
      <c r="J6" s="57" t="s">
        <v>8</v>
      </c>
      <c r="K6" s="10" t="s">
        <v>9</v>
      </c>
      <c r="L6" s="57" t="s">
        <v>10</v>
      </c>
      <c r="M6" s="57" t="s">
        <v>11</v>
      </c>
      <c r="N6" s="58" t="s">
        <v>12</v>
      </c>
      <c r="O6" s="59" t="s">
        <v>13</v>
      </c>
      <c r="P6" s="60" t="s">
        <v>14</v>
      </c>
      <c r="Q6" s="84" t="s">
        <v>15</v>
      </c>
    </row>
    <row r="7" s="1" customFormat="1" customHeight="1" spans="1:17">
      <c r="A7" s="15" t="s">
        <v>16</v>
      </c>
      <c r="B7" s="16"/>
      <c r="C7" s="17" t="s">
        <v>17</v>
      </c>
      <c r="D7" s="18" t="s">
        <v>18</v>
      </c>
      <c r="E7" s="18" t="s">
        <v>19</v>
      </c>
      <c r="F7" s="17" t="s">
        <v>20</v>
      </c>
      <c r="G7" s="17" t="s">
        <v>21</v>
      </c>
      <c r="H7" s="17" t="s">
        <v>22</v>
      </c>
      <c r="I7" s="61" t="s">
        <v>23</v>
      </c>
      <c r="J7" s="17" t="s">
        <v>24</v>
      </c>
      <c r="K7" s="16" t="s">
        <v>25</v>
      </c>
      <c r="L7" s="17" t="s">
        <v>26</v>
      </c>
      <c r="M7" s="17" t="s">
        <v>27</v>
      </c>
      <c r="N7" s="62"/>
      <c r="O7" s="63"/>
      <c r="P7" s="60"/>
      <c r="Q7" s="84"/>
    </row>
    <row r="8" customHeight="1" spans="1:17">
      <c r="A8" s="19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64"/>
      <c r="O8" s="64"/>
      <c r="P8" s="65"/>
      <c r="Q8" s="85"/>
    </row>
    <row r="9" customHeight="1" spans="1:17">
      <c r="A9" s="22"/>
      <c r="B9" s="23"/>
      <c r="C9" s="24"/>
      <c r="D9" s="25" t="s">
        <v>28</v>
      </c>
      <c r="E9" s="24"/>
      <c r="F9" s="24"/>
      <c r="G9" s="24"/>
      <c r="H9" s="26"/>
      <c r="I9" s="26"/>
      <c r="J9" s="66"/>
      <c r="K9" s="67"/>
      <c r="L9" s="68" t="s">
        <v>29</v>
      </c>
      <c r="M9" s="36" t="s">
        <v>30</v>
      </c>
      <c r="N9" s="64"/>
      <c r="O9" s="64"/>
      <c r="P9" s="65"/>
      <c r="Q9" s="85"/>
    </row>
    <row r="10" customHeight="1" spans="1:18">
      <c r="A10" s="27"/>
      <c r="B10" s="28" t="s">
        <v>31</v>
      </c>
      <c r="C10" s="29" t="s">
        <v>32</v>
      </c>
      <c r="D10" s="30">
        <v>63.45</v>
      </c>
      <c r="E10" s="31">
        <v>1.02</v>
      </c>
      <c r="F10" s="31">
        <v>0.94</v>
      </c>
      <c r="G10" s="32"/>
      <c r="H10" s="31">
        <v>1.005</v>
      </c>
      <c r="I10" s="69"/>
      <c r="J10" s="70">
        <f>ROUND((D10*E10*F10*H10*108),2)</f>
        <v>6603.12</v>
      </c>
      <c r="K10" s="71">
        <f t="shared" ref="K10:K73" si="0">ROUND(((J10/451354.45)*100),3)</f>
        <v>1.463</v>
      </c>
      <c r="L10" s="72">
        <f t="shared" ref="L10:L73" si="1">ROUND(((K10*1638.88)/100),2)</f>
        <v>23.98</v>
      </c>
      <c r="M10" s="72">
        <f>D10+L10</f>
        <v>87.43</v>
      </c>
      <c r="N10" s="73">
        <v>900</v>
      </c>
      <c r="O10" s="73">
        <f>M10*N10</f>
        <v>78687</v>
      </c>
      <c r="P10" s="74">
        <v>990</v>
      </c>
      <c r="Q10" s="86">
        <f>P10*M10</f>
        <v>86555.7</v>
      </c>
      <c r="R10" s="87" t="s">
        <v>33</v>
      </c>
    </row>
    <row r="11" customHeight="1" spans="1:17">
      <c r="A11" s="22"/>
      <c r="B11" s="23"/>
      <c r="C11" s="24" t="s">
        <v>34</v>
      </c>
      <c r="D11" s="25">
        <v>61.35</v>
      </c>
      <c r="E11" s="33">
        <v>1.02</v>
      </c>
      <c r="F11" s="33">
        <v>0.94</v>
      </c>
      <c r="G11" s="34"/>
      <c r="H11" s="33">
        <v>1.005</v>
      </c>
      <c r="I11" s="26"/>
      <c r="J11" s="66">
        <f>ROUND((D11*E11*F11*H11*108),2)</f>
        <v>6384.58</v>
      </c>
      <c r="K11" s="67">
        <f t="shared" si="0"/>
        <v>1.415</v>
      </c>
      <c r="L11" s="68">
        <f t="shared" si="1"/>
        <v>23.19</v>
      </c>
      <c r="M11" s="36">
        <f>D11+L11</f>
        <v>84.54</v>
      </c>
      <c r="N11" s="75">
        <v>920</v>
      </c>
      <c r="O11" s="75">
        <f>M11*N11</f>
        <v>77776.8</v>
      </c>
      <c r="P11" s="65">
        <v>1014</v>
      </c>
      <c r="Q11" s="85">
        <f>P11*M11</f>
        <v>85723.56</v>
      </c>
    </row>
    <row r="12" customHeight="1" spans="1:17">
      <c r="A12" s="22"/>
      <c r="B12" s="23"/>
      <c r="C12" s="24" t="s">
        <v>35</v>
      </c>
      <c r="D12" s="25">
        <v>30.23</v>
      </c>
      <c r="E12" s="33">
        <v>0.96</v>
      </c>
      <c r="F12" s="33">
        <v>0.94</v>
      </c>
      <c r="G12" s="34"/>
      <c r="H12" s="33">
        <v>1.005</v>
      </c>
      <c r="I12" s="26"/>
      <c r="J12" s="66">
        <f>ROUND((D12*E12*F12*H12*108),2)</f>
        <v>2960.92</v>
      </c>
      <c r="K12" s="67">
        <f t="shared" si="0"/>
        <v>0.656</v>
      </c>
      <c r="L12" s="68">
        <f t="shared" si="1"/>
        <v>10.75</v>
      </c>
      <c r="M12" s="36">
        <f>D12+L12</f>
        <v>40.98</v>
      </c>
      <c r="N12" s="75">
        <v>890</v>
      </c>
      <c r="O12" s="75">
        <f>M12*N12</f>
        <v>36472.2</v>
      </c>
      <c r="P12" s="65">
        <v>968</v>
      </c>
      <c r="Q12" s="85">
        <f>P12*M12</f>
        <v>39668.64</v>
      </c>
    </row>
    <row r="13" customHeight="1" spans="1:17">
      <c r="A13" s="35"/>
      <c r="B13" s="23"/>
      <c r="C13" s="24" t="s">
        <v>36</v>
      </c>
      <c r="D13" s="36">
        <v>37.59</v>
      </c>
      <c r="E13" s="37">
        <v>0.98</v>
      </c>
      <c r="F13" s="37">
        <v>0.93</v>
      </c>
      <c r="G13" s="37">
        <v>0.96</v>
      </c>
      <c r="H13" s="33">
        <v>1.005</v>
      </c>
      <c r="I13" s="76"/>
      <c r="J13" s="66">
        <f>ROUND((D13*E13*F13*G13*H13*108),2)</f>
        <v>3569.79</v>
      </c>
      <c r="K13" s="67">
        <f t="shared" si="0"/>
        <v>0.791</v>
      </c>
      <c r="L13" s="68">
        <f t="shared" si="1"/>
        <v>12.96</v>
      </c>
      <c r="M13" s="36">
        <f>D13+L13</f>
        <v>50.55</v>
      </c>
      <c r="N13" s="75">
        <v>820</v>
      </c>
      <c r="O13" s="75">
        <f>M13*N13</f>
        <v>41451</v>
      </c>
      <c r="P13" s="65">
        <v>968</v>
      </c>
      <c r="Q13" s="85">
        <f>P13*M13</f>
        <v>48932.4</v>
      </c>
    </row>
    <row r="14" customHeight="1" spans="1:17">
      <c r="A14" s="38"/>
      <c r="B14" s="39"/>
      <c r="C14" s="24" t="s">
        <v>37</v>
      </c>
      <c r="D14" s="36">
        <v>37.44</v>
      </c>
      <c r="E14" s="37">
        <v>0.98</v>
      </c>
      <c r="F14" s="37">
        <v>0.93</v>
      </c>
      <c r="G14" s="37">
        <v>0.96</v>
      </c>
      <c r="H14" s="33">
        <v>1.005</v>
      </c>
      <c r="I14" s="76"/>
      <c r="J14" s="66">
        <f>ROUND((D14*E14*F14*G14*H14*108),2)</f>
        <v>3555.54</v>
      </c>
      <c r="K14" s="67">
        <f t="shared" si="0"/>
        <v>0.788</v>
      </c>
      <c r="L14" s="68">
        <f t="shared" si="1"/>
        <v>12.91</v>
      </c>
      <c r="M14" s="36">
        <f>D14+L14</f>
        <v>50.35</v>
      </c>
      <c r="N14" s="75">
        <v>820</v>
      </c>
      <c r="O14" s="75">
        <f>M14*N14</f>
        <v>41287</v>
      </c>
      <c r="P14" s="65">
        <v>968</v>
      </c>
      <c r="Q14" s="85">
        <f>P14*M14</f>
        <v>48738.8</v>
      </c>
    </row>
    <row r="15" customHeight="1" spans="1:17">
      <c r="A15" s="38"/>
      <c r="B15" s="39"/>
      <c r="C15" s="40"/>
      <c r="D15" s="36"/>
      <c r="E15" s="37"/>
      <c r="F15" s="41"/>
      <c r="G15" s="41"/>
      <c r="H15" s="26"/>
      <c r="I15" s="76"/>
      <c r="J15" s="66"/>
      <c r="K15" s="67"/>
      <c r="L15" s="68"/>
      <c r="M15" s="36"/>
      <c r="N15" s="64"/>
      <c r="O15" s="75"/>
      <c r="P15" s="65"/>
      <c r="Q15" s="85"/>
    </row>
    <row r="16" customHeight="1" spans="1:17">
      <c r="A16" s="42" t="s">
        <v>38</v>
      </c>
      <c r="B16" s="23">
        <v>0</v>
      </c>
      <c r="C16" s="24" t="s">
        <v>39</v>
      </c>
      <c r="D16" s="25">
        <v>32.34</v>
      </c>
      <c r="E16" s="37">
        <v>1.04</v>
      </c>
      <c r="F16" s="37">
        <v>1.03</v>
      </c>
      <c r="G16" s="41"/>
      <c r="H16" s="33">
        <v>1.005</v>
      </c>
      <c r="I16" s="76"/>
      <c r="J16" s="66">
        <f>ROUND((D16*E16*F16*H16*108),2)</f>
        <v>3760.11</v>
      </c>
      <c r="K16" s="67">
        <f t="shared" si="0"/>
        <v>0.833</v>
      </c>
      <c r="L16" s="68">
        <f t="shared" si="1"/>
        <v>13.65</v>
      </c>
      <c r="M16" s="36">
        <f>D16+L16</f>
        <v>45.99</v>
      </c>
      <c r="N16" s="75">
        <v>890</v>
      </c>
      <c r="O16" s="75">
        <f t="shared" ref="O16:O25" si="2">M16*N16</f>
        <v>40931.1</v>
      </c>
      <c r="P16" s="65">
        <v>1018</v>
      </c>
      <c r="Q16" s="85">
        <f t="shared" ref="Q16:Q25" si="3">P16*M16</f>
        <v>46817.82</v>
      </c>
    </row>
    <row r="17" customHeight="1" spans="1:17">
      <c r="A17" s="38"/>
      <c r="B17" s="43" t="s">
        <v>40</v>
      </c>
      <c r="C17" s="24" t="s">
        <v>41</v>
      </c>
      <c r="D17" s="36">
        <v>50.49</v>
      </c>
      <c r="E17" s="37">
        <v>1.02</v>
      </c>
      <c r="F17" s="37">
        <v>1.03</v>
      </c>
      <c r="G17" s="41"/>
      <c r="H17" s="33">
        <v>1.005</v>
      </c>
      <c r="I17" s="76"/>
      <c r="J17" s="66">
        <f>ROUND((D17*E17*F17*H17*108),2)</f>
        <v>5757.48</v>
      </c>
      <c r="K17" s="67">
        <f t="shared" si="0"/>
        <v>1.276</v>
      </c>
      <c r="L17" s="68">
        <f t="shared" si="1"/>
        <v>20.91</v>
      </c>
      <c r="M17" s="36">
        <f t="shared" ref="M17:M66" si="4">D17+L17</f>
        <v>71.4</v>
      </c>
      <c r="N17" s="75">
        <v>920</v>
      </c>
      <c r="O17" s="75">
        <f t="shared" si="2"/>
        <v>65688</v>
      </c>
      <c r="P17" s="65">
        <v>1055</v>
      </c>
      <c r="Q17" s="85">
        <f t="shared" si="3"/>
        <v>75327</v>
      </c>
    </row>
    <row r="18" customHeight="1" spans="1:17">
      <c r="A18" s="38"/>
      <c r="B18" s="39"/>
      <c r="C18" s="24" t="s">
        <v>42</v>
      </c>
      <c r="D18" s="36">
        <v>50.33</v>
      </c>
      <c r="E18" s="37">
        <v>1.02</v>
      </c>
      <c r="F18" s="37">
        <v>1.03</v>
      </c>
      <c r="G18" s="41"/>
      <c r="H18" s="33">
        <v>1.005</v>
      </c>
      <c r="I18" s="76"/>
      <c r="J18" s="66">
        <f>ROUND((D18*E18*F18*H18*108),2)</f>
        <v>5739.24</v>
      </c>
      <c r="K18" s="67">
        <f t="shared" si="0"/>
        <v>1.272</v>
      </c>
      <c r="L18" s="68">
        <f t="shared" si="1"/>
        <v>20.85</v>
      </c>
      <c r="M18" s="36">
        <f t="shared" si="4"/>
        <v>71.18</v>
      </c>
      <c r="N18" s="75">
        <v>920</v>
      </c>
      <c r="O18" s="75">
        <f t="shared" si="2"/>
        <v>65485.6</v>
      </c>
      <c r="P18" s="65">
        <v>1055</v>
      </c>
      <c r="Q18" s="85">
        <f t="shared" si="3"/>
        <v>75094.9</v>
      </c>
    </row>
    <row r="19" customHeight="1" spans="1:17">
      <c r="A19" s="42"/>
      <c r="B19" s="23"/>
      <c r="C19" s="24" t="s">
        <v>43</v>
      </c>
      <c r="D19" s="36">
        <v>30.36</v>
      </c>
      <c r="E19" s="37">
        <v>0.98</v>
      </c>
      <c r="F19" s="37">
        <v>1.03</v>
      </c>
      <c r="G19" s="44"/>
      <c r="H19" s="33">
        <v>1.005</v>
      </c>
      <c r="I19" s="76"/>
      <c r="J19" s="66">
        <f>ROUND((D19*E19*F19*H19*108),2)</f>
        <v>3326.25</v>
      </c>
      <c r="K19" s="67">
        <f t="shared" si="0"/>
        <v>0.737</v>
      </c>
      <c r="L19" s="68">
        <f t="shared" si="1"/>
        <v>12.08</v>
      </c>
      <c r="M19" s="36">
        <f t="shared" si="4"/>
        <v>42.44</v>
      </c>
      <c r="N19" s="75">
        <v>920</v>
      </c>
      <c r="O19" s="75">
        <f t="shared" si="2"/>
        <v>39044.8</v>
      </c>
      <c r="P19" s="65">
        <v>1074</v>
      </c>
      <c r="Q19" s="85">
        <f t="shared" si="3"/>
        <v>45580.56</v>
      </c>
    </row>
    <row r="20" customHeight="1" spans="1:17">
      <c r="A20" s="22"/>
      <c r="B20" s="45"/>
      <c r="C20" s="24" t="s">
        <v>44</v>
      </c>
      <c r="D20" s="36">
        <v>67.3</v>
      </c>
      <c r="E20" s="37">
        <v>1.02</v>
      </c>
      <c r="F20" s="37">
        <v>1</v>
      </c>
      <c r="G20" s="41"/>
      <c r="H20" s="33">
        <v>1.005</v>
      </c>
      <c r="I20" s="76"/>
      <c r="J20" s="66">
        <f t="shared" ref="J20:J25" si="5">ROUND((D20*E20*F20*H20*108),2)</f>
        <v>7450.84</v>
      </c>
      <c r="K20" s="67">
        <f t="shared" si="0"/>
        <v>1.651</v>
      </c>
      <c r="L20" s="68">
        <f t="shared" si="1"/>
        <v>27.06</v>
      </c>
      <c r="M20" s="36">
        <f t="shared" si="4"/>
        <v>94.36</v>
      </c>
      <c r="N20" s="75">
        <v>920</v>
      </c>
      <c r="O20" s="75">
        <f t="shared" si="2"/>
        <v>86811.2</v>
      </c>
      <c r="P20" s="65">
        <v>1044</v>
      </c>
      <c r="Q20" s="85">
        <f t="shared" si="3"/>
        <v>98511.84</v>
      </c>
    </row>
    <row r="21" customHeight="1" spans="1:17">
      <c r="A21" s="22"/>
      <c r="B21" s="45"/>
      <c r="C21" s="24" t="s">
        <v>45</v>
      </c>
      <c r="D21" s="36">
        <v>55.03</v>
      </c>
      <c r="E21" s="37">
        <v>0.96</v>
      </c>
      <c r="F21" s="37">
        <v>1</v>
      </c>
      <c r="G21" s="44"/>
      <c r="H21" s="33">
        <v>1.005</v>
      </c>
      <c r="I21" s="76"/>
      <c r="J21" s="66">
        <f t="shared" si="5"/>
        <v>5734.04</v>
      </c>
      <c r="K21" s="67">
        <f t="shared" si="0"/>
        <v>1.27</v>
      </c>
      <c r="L21" s="68">
        <f t="shared" si="1"/>
        <v>20.81</v>
      </c>
      <c r="M21" s="36">
        <f t="shared" si="4"/>
        <v>75.84</v>
      </c>
      <c r="N21" s="75">
        <v>920</v>
      </c>
      <c r="O21" s="75">
        <f t="shared" si="2"/>
        <v>69772.8</v>
      </c>
      <c r="P21" s="65">
        <v>1044</v>
      </c>
      <c r="Q21" s="85">
        <f t="shared" si="3"/>
        <v>79176.96</v>
      </c>
    </row>
    <row r="22" customHeight="1" spans="1:17">
      <c r="A22" s="22"/>
      <c r="B22" s="45"/>
      <c r="C22" s="24" t="s">
        <v>46</v>
      </c>
      <c r="D22" s="36">
        <v>50.96</v>
      </c>
      <c r="E22" s="37">
        <v>0.96</v>
      </c>
      <c r="F22" s="37">
        <v>1</v>
      </c>
      <c r="G22" s="44"/>
      <c r="H22" s="33">
        <v>1.005</v>
      </c>
      <c r="I22" s="76"/>
      <c r="J22" s="66">
        <f t="shared" si="5"/>
        <v>5309.95</v>
      </c>
      <c r="K22" s="67">
        <f t="shared" si="0"/>
        <v>1.176</v>
      </c>
      <c r="L22" s="68">
        <f t="shared" si="1"/>
        <v>19.27</v>
      </c>
      <c r="M22" s="36">
        <f t="shared" si="4"/>
        <v>70.23</v>
      </c>
      <c r="N22" s="75">
        <v>850</v>
      </c>
      <c r="O22" s="75">
        <f t="shared" si="2"/>
        <v>59695.5</v>
      </c>
      <c r="P22" s="65">
        <v>970</v>
      </c>
      <c r="Q22" s="85">
        <f t="shared" si="3"/>
        <v>68123.1</v>
      </c>
    </row>
    <row r="23" customHeight="1" spans="1:17">
      <c r="A23" s="35"/>
      <c r="B23" s="45"/>
      <c r="C23" s="24" t="s">
        <v>47</v>
      </c>
      <c r="D23" s="36">
        <v>62.67</v>
      </c>
      <c r="E23" s="37">
        <v>0.98</v>
      </c>
      <c r="F23" s="37">
        <v>1.02</v>
      </c>
      <c r="G23" s="41"/>
      <c r="H23" s="33">
        <v>1.005</v>
      </c>
      <c r="I23" s="76"/>
      <c r="J23" s="66">
        <f t="shared" si="5"/>
        <v>6799.48</v>
      </c>
      <c r="K23" s="67">
        <f t="shared" si="0"/>
        <v>1.506</v>
      </c>
      <c r="L23" s="68">
        <f t="shared" si="1"/>
        <v>24.68</v>
      </c>
      <c r="M23" s="36">
        <f t="shared" si="4"/>
        <v>87.35</v>
      </c>
      <c r="N23" s="75">
        <v>920</v>
      </c>
      <c r="O23" s="75">
        <f t="shared" si="2"/>
        <v>80362</v>
      </c>
      <c r="P23" s="65">
        <v>1084</v>
      </c>
      <c r="Q23" s="85">
        <f t="shared" si="3"/>
        <v>94687.4</v>
      </c>
    </row>
    <row r="24" customHeight="1" spans="1:17">
      <c r="A24" s="22"/>
      <c r="B24" s="39"/>
      <c r="C24" s="24" t="s">
        <v>48</v>
      </c>
      <c r="D24" s="25">
        <v>51.42</v>
      </c>
      <c r="E24" s="33">
        <v>0.98</v>
      </c>
      <c r="F24" s="33">
        <v>1.02</v>
      </c>
      <c r="G24" s="34"/>
      <c r="H24" s="33">
        <v>1.005</v>
      </c>
      <c r="I24" s="26"/>
      <c r="J24" s="77">
        <f t="shared" si="5"/>
        <v>5578.89</v>
      </c>
      <c r="K24" s="67">
        <f t="shared" si="0"/>
        <v>1.236</v>
      </c>
      <c r="L24" s="68">
        <f t="shared" si="1"/>
        <v>20.26</v>
      </c>
      <c r="M24" s="25">
        <f t="shared" si="4"/>
        <v>71.68</v>
      </c>
      <c r="N24" s="75">
        <v>920</v>
      </c>
      <c r="O24" s="75">
        <f t="shared" si="2"/>
        <v>65945.6</v>
      </c>
      <c r="P24" s="65">
        <v>1064</v>
      </c>
      <c r="Q24" s="85">
        <f t="shared" si="3"/>
        <v>76267.52</v>
      </c>
    </row>
    <row r="25" customHeight="1" spans="1:17">
      <c r="A25" s="22"/>
      <c r="B25" s="46"/>
      <c r="C25" s="47" t="s">
        <v>49</v>
      </c>
      <c r="D25" s="48">
        <v>55.2</v>
      </c>
      <c r="E25" s="49">
        <v>1.01</v>
      </c>
      <c r="F25" s="50">
        <v>1.02</v>
      </c>
      <c r="G25" s="51"/>
      <c r="H25" s="50">
        <v>1.005</v>
      </c>
      <c r="I25" s="78"/>
      <c r="J25" s="79">
        <f t="shared" si="5"/>
        <v>6172.35</v>
      </c>
      <c r="K25" s="80">
        <f t="shared" si="0"/>
        <v>1.368</v>
      </c>
      <c r="L25" s="81">
        <f t="shared" si="1"/>
        <v>22.42</v>
      </c>
      <c r="M25" s="54">
        <f t="shared" si="4"/>
        <v>77.62</v>
      </c>
      <c r="N25" s="75">
        <v>950</v>
      </c>
      <c r="O25" s="75">
        <f t="shared" si="2"/>
        <v>73739</v>
      </c>
      <c r="P25" s="65">
        <v>1120</v>
      </c>
      <c r="Q25" s="85">
        <f t="shared" si="3"/>
        <v>86934.4</v>
      </c>
    </row>
    <row r="26" customHeight="1" spans="1:17">
      <c r="A26" s="22"/>
      <c r="B26" s="39"/>
      <c r="C26" s="43"/>
      <c r="D26" s="36"/>
      <c r="E26" s="37"/>
      <c r="F26" s="37"/>
      <c r="G26" s="41"/>
      <c r="H26" s="37"/>
      <c r="I26" s="76"/>
      <c r="J26" s="66"/>
      <c r="K26" s="67"/>
      <c r="L26" s="68"/>
      <c r="M26" s="36"/>
      <c r="N26" s="64"/>
      <c r="O26" s="75"/>
      <c r="P26" s="65"/>
      <c r="Q26" s="85"/>
    </row>
    <row r="27" customHeight="1" spans="1:17">
      <c r="A27" s="35" t="s">
        <v>50</v>
      </c>
      <c r="B27" s="45">
        <v>3.2</v>
      </c>
      <c r="C27" s="24" t="s">
        <v>51</v>
      </c>
      <c r="D27" s="25">
        <v>32.3</v>
      </c>
      <c r="E27" s="37">
        <v>1.04</v>
      </c>
      <c r="F27" s="37">
        <v>1.03</v>
      </c>
      <c r="G27" s="41"/>
      <c r="H27" s="33">
        <v>1.005</v>
      </c>
      <c r="I27" s="37"/>
      <c r="J27" s="66">
        <f>ROUND((D27*E27*F27*H27*108),2)</f>
        <v>3755.46</v>
      </c>
      <c r="K27" s="67">
        <f t="shared" si="0"/>
        <v>0.832</v>
      </c>
      <c r="L27" s="68">
        <f t="shared" si="1"/>
        <v>13.64</v>
      </c>
      <c r="M27" s="36">
        <f t="shared" si="4"/>
        <v>45.94</v>
      </c>
      <c r="N27" s="75">
        <v>950</v>
      </c>
      <c r="O27" s="75">
        <f t="shared" ref="O27:O32" si="6">M27*N27</f>
        <v>43643</v>
      </c>
      <c r="P27" s="65">
        <v>1120</v>
      </c>
      <c r="Q27" s="85">
        <f t="shared" ref="Q27:Q37" si="7">P27*M27</f>
        <v>51452.8</v>
      </c>
    </row>
    <row r="28" customHeight="1" spans="1:17">
      <c r="A28" s="22"/>
      <c r="B28" s="43" t="s">
        <v>52</v>
      </c>
      <c r="C28" s="24" t="s">
        <v>53</v>
      </c>
      <c r="D28" s="36">
        <v>50.56</v>
      </c>
      <c r="E28" s="37">
        <v>1.02</v>
      </c>
      <c r="F28" s="37">
        <v>1.03</v>
      </c>
      <c r="G28" s="37"/>
      <c r="H28" s="33">
        <v>1.005</v>
      </c>
      <c r="I28" s="37"/>
      <c r="J28" s="66">
        <f>ROUND((D28*E28*F28*H28*108),2)</f>
        <v>5765.46</v>
      </c>
      <c r="K28" s="67">
        <f t="shared" si="0"/>
        <v>1.277</v>
      </c>
      <c r="L28" s="68">
        <f t="shared" si="1"/>
        <v>20.93</v>
      </c>
      <c r="M28" s="36">
        <f t="shared" si="4"/>
        <v>71.49</v>
      </c>
      <c r="N28" s="75">
        <v>950</v>
      </c>
      <c r="O28" s="75">
        <f t="shared" si="6"/>
        <v>67915.5</v>
      </c>
      <c r="P28" s="65">
        <v>1110</v>
      </c>
      <c r="Q28" s="85">
        <f t="shared" si="7"/>
        <v>79353.9</v>
      </c>
    </row>
    <row r="29" customHeight="1" spans="1:17">
      <c r="A29" s="52"/>
      <c r="B29" s="53"/>
      <c r="C29" s="24" t="s">
        <v>54</v>
      </c>
      <c r="D29" s="36">
        <v>50.68</v>
      </c>
      <c r="E29" s="37">
        <v>1.02</v>
      </c>
      <c r="F29" s="37">
        <v>1.03</v>
      </c>
      <c r="G29" s="37"/>
      <c r="H29" s="33">
        <v>1.005</v>
      </c>
      <c r="I29" s="37"/>
      <c r="J29" s="66">
        <f>ROUND((D29*E29*F29*H29*108),2)</f>
        <v>5779.15</v>
      </c>
      <c r="K29" s="67">
        <f t="shared" si="0"/>
        <v>1.28</v>
      </c>
      <c r="L29" s="68">
        <f t="shared" si="1"/>
        <v>20.98</v>
      </c>
      <c r="M29" s="36">
        <f t="shared" si="4"/>
        <v>71.66</v>
      </c>
      <c r="N29" s="75">
        <v>950</v>
      </c>
      <c r="O29" s="75">
        <f t="shared" si="6"/>
        <v>68077</v>
      </c>
      <c r="P29" s="65">
        <v>1110</v>
      </c>
      <c r="Q29" s="85">
        <f t="shared" si="7"/>
        <v>79542.6</v>
      </c>
    </row>
    <row r="30" customHeight="1" spans="1:17">
      <c r="A30" s="22"/>
      <c r="B30" s="45"/>
      <c r="C30" s="24" t="s">
        <v>55</v>
      </c>
      <c r="D30" s="36">
        <v>30.77</v>
      </c>
      <c r="E30" s="37">
        <v>0.96</v>
      </c>
      <c r="F30" s="37">
        <v>1.03</v>
      </c>
      <c r="G30" s="37"/>
      <c r="H30" s="33">
        <v>1.005</v>
      </c>
      <c r="I30" s="37"/>
      <c r="J30" s="66">
        <f>ROUND((D30*E30*F30*H30*108),2)</f>
        <v>3302.37</v>
      </c>
      <c r="K30" s="67">
        <f t="shared" si="0"/>
        <v>0.732</v>
      </c>
      <c r="L30" s="68">
        <f t="shared" si="1"/>
        <v>12</v>
      </c>
      <c r="M30" s="36">
        <f t="shared" si="4"/>
        <v>42.77</v>
      </c>
      <c r="N30" s="75">
        <v>890</v>
      </c>
      <c r="O30" s="75">
        <f t="shared" si="6"/>
        <v>38065.3</v>
      </c>
      <c r="P30" s="65">
        <v>1038</v>
      </c>
      <c r="Q30" s="85">
        <f t="shared" si="7"/>
        <v>44395.26</v>
      </c>
    </row>
    <row r="31" customHeight="1" spans="1:17">
      <c r="A31" s="35"/>
      <c r="B31" s="45"/>
      <c r="C31" s="47" t="s">
        <v>56</v>
      </c>
      <c r="D31" s="54">
        <v>62.52</v>
      </c>
      <c r="E31" s="50">
        <v>1.01</v>
      </c>
      <c r="F31" s="50">
        <v>1.03</v>
      </c>
      <c r="G31" s="50"/>
      <c r="H31" s="50">
        <v>1.005</v>
      </c>
      <c r="I31" s="50"/>
      <c r="J31" s="79">
        <f>ROUND((D31*E31*F31*H31*108),2)</f>
        <v>7059.39</v>
      </c>
      <c r="K31" s="80">
        <f t="shared" si="0"/>
        <v>1.564</v>
      </c>
      <c r="L31" s="81">
        <f t="shared" si="1"/>
        <v>25.63</v>
      </c>
      <c r="M31" s="54">
        <f t="shared" si="4"/>
        <v>88.15</v>
      </c>
      <c r="N31" s="75">
        <v>930</v>
      </c>
      <c r="O31" s="75">
        <f t="shared" si="6"/>
        <v>81979.5</v>
      </c>
      <c r="P31" s="65">
        <v>1086</v>
      </c>
      <c r="Q31" s="85">
        <f t="shared" si="7"/>
        <v>95730.9</v>
      </c>
    </row>
    <row r="32" customHeight="1" spans="1:17">
      <c r="A32" s="35"/>
      <c r="B32" s="45"/>
      <c r="C32" s="43" t="s">
        <v>57</v>
      </c>
      <c r="D32" s="36">
        <v>84.14</v>
      </c>
      <c r="E32" s="37">
        <v>1.03</v>
      </c>
      <c r="F32" s="37">
        <v>1.02</v>
      </c>
      <c r="G32" s="37"/>
      <c r="H32" s="37">
        <v>1.005</v>
      </c>
      <c r="I32" s="37"/>
      <c r="J32" s="66">
        <f>ROUND(((D32*E32*F32*H32+D33*H33)*108),2)</f>
        <v>9594.66</v>
      </c>
      <c r="K32" s="67">
        <f t="shared" si="0"/>
        <v>2.126</v>
      </c>
      <c r="L32" s="68">
        <v>34.32</v>
      </c>
      <c r="M32" s="36">
        <f>D32+L32+D33</f>
        <v>118.46</v>
      </c>
      <c r="N32" s="75">
        <v>950</v>
      </c>
      <c r="O32" s="75">
        <f t="shared" si="6"/>
        <v>112537</v>
      </c>
      <c r="P32" s="65">
        <v>1120</v>
      </c>
      <c r="Q32" s="85">
        <f t="shared" si="7"/>
        <v>132675.2</v>
      </c>
    </row>
    <row r="33" hidden="1" customHeight="1" spans="1:17">
      <c r="A33" s="35"/>
      <c r="B33" s="45"/>
      <c r="C33" s="47"/>
      <c r="D33" s="54">
        <v>0</v>
      </c>
      <c r="E33" s="50"/>
      <c r="F33" s="50"/>
      <c r="G33" s="50"/>
      <c r="H33" s="50">
        <v>1</v>
      </c>
      <c r="I33" s="50"/>
      <c r="J33" s="79"/>
      <c r="K33" s="80"/>
      <c r="L33" s="81"/>
      <c r="M33" s="54"/>
      <c r="N33" s="82"/>
      <c r="O33" s="75"/>
      <c r="P33" s="65">
        <v>970</v>
      </c>
      <c r="Q33" s="85">
        <f t="shared" si="7"/>
        <v>0</v>
      </c>
    </row>
    <row r="34" customHeight="1" spans="1:17">
      <c r="A34" s="22"/>
      <c r="B34" s="39"/>
      <c r="C34" s="43" t="s">
        <v>58</v>
      </c>
      <c r="D34" s="36">
        <v>48.03</v>
      </c>
      <c r="E34" s="37">
        <v>1.02</v>
      </c>
      <c r="F34" s="37">
        <v>1.02</v>
      </c>
      <c r="G34" s="37"/>
      <c r="H34" s="37">
        <v>1.005</v>
      </c>
      <c r="I34" s="37"/>
      <c r="J34" s="66">
        <f>ROUND((D34*E34*F34*H34*108),2)</f>
        <v>5423.79</v>
      </c>
      <c r="K34" s="67">
        <f t="shared" si="0"/>
        <v>1.202</v>
      </c>
      <c r="L34" s="68">
        <f t="shared" si="1"/>
        <v>19.7</v>
      </c>
      <c r="M34" s="36">
        <f t="shared" si="4"/>
        <v>67.73</v>
      </c>
      <c r="N34" s="75">
        <v>920</v>
      </c>
      <c r="O34" s="75">
        <f>M34*N34</f>
        <v>62311.6</v>
      </c>
      <c r="P34" s="65">
        <v>1074</v>
      </c>
      <c r="Q34" s="85">
        <f t="shared" si="7"/>
        <v>72742.02</v>
      </c>
    </row>
    <row r="35" customHeight="1" spans="1:17">
      <c r="A35" s="22"/>
      <c r="B35" s="45"/>
      <c r="C35" s="24" t="s">
        <v>59</v>
      </c>
      <c r="D35" s="36">
        <v>49.69</v>
      </c>
      <c r="E35" s="37">
        <v>1.02</v>
      </c>
      <c r="F35" s="37">
        <v>1.02</v>
      </c>
      <c r="G35" s="37"/>
      <c r="H35" s="33">
        <v>1.005</v>
      </c>
      <c r="I35" s="37"/>
      <c r="J35" s="66">
        <f>ROUND((D35*E35*F35*H35*108),2)</f>
        <v>5611.24</v>
      </c>
      <c r="K35" s="67">
        <f t="shared" si="0"/>
        <v>1.243</v>
      </c>
      <c r="L35" s="68">
        <f t="shared" si="1"/>
        <v>20.37</v>
      </c>
      <c r="M35" s="36">
        <f t="shared" si="4"/>
        <v>70.06</v>
      </c>
      <c r="N35" s="75">
        <v>920</v>
      </c>
      <c r="O35" s="75">
        <f>M35*N35</f>
        <v>64455.2</v>
      </c>
      <c r="P35" s="65">
        <v>1074</v>
      </c>
      <c r="Q35" s="85">
        <f t="shared" si="7"/>
        <v>75244.44</v>
      </c>
    </row>
    <row r="36" customHeight="1" spans="1:17">
      <c r="A36" s="35"/>
      <c r="B36" s="45"/>
      <c r="C36" s="24" t="s">
        <v>60</v>
      </c>
      <c r="D36" s="36">
        <v>47.3</v>
      </c>
      <c r="E36" s="37">
        <v>0.98</v>
      </c>
      <c r="F36" s="37">
        <v>1.02</v>
      </c>
      <c r="G36" s="37"/>
      <c r="H36" s="33">
        <v>1.005</v>
      </c>
      <c r="I36" s="37"/>
      <c r="J36" s="66">
        <f>ROUND((D36*E36*F36*H36*108),2)</f>
        <v>5131.89</v>
      </c>
      <c r="K36" s="67">
        <f t="shared" si="0"/>
        <v>1.137</v>
      </c>
      <c r="L36" s="68">
        <f t="shared" si="1"/>
        <v>18.63</v>
      </c>
      <c r="M36" s="36">
        <f t="shared" si="4"/>
        <v>65.93</v>
      </c>
      <c r="N36" s="75">
        <v>900</v>
      </c>
      <c r="O36" s="75">
        <f>M36*N36</f>
        <v>59337</v>
      </c>
      <c r="P36" s="65">
        <v>1080</v>
      </c>
      <c r="Q36" s="85">
        <f t="shared" si="7"/>
        <v>71204.4</v>
      </c>
    </row>
    <row r="37" customHeight="1" spans="1:17">
      <c r="A37" s="35"/>
      <c r="B37" s="45"/>
      <c r="C37" s="24" t="s">
        <v>61</v>
      </c>
      <c r="D37" s="36">
        <v>37.24</v>
      </c>
      <c r="E37" s="37">
        <v>0.98</v>
      </c>
      <c r="F37" s="37">
        <v>1.02</v>
      </c>
      <c r="G37" s="37"/>
      <c r="H37" s="33">
        <v>1.005</v>
      </c>
      <c r="I37" s="37"/>
      <c r="J37" s="66">
        <f>ROUND((D37*E37*F37*H37*108),2)</f>
        <v>4040.41</v>
      </c>
      <c r="K37" s="67">
        <f t="shared" si="0"/>
        <v>0.895</v>
      </c>
      <c r="L37" s="68">
        <f t="shared" si="1"/>
        <v>14.67</v>
      </c>
      <c r="M37" s="36">
        <f t="shared" si="4"/>
        <v>51.91</v>
      </c>
      <c r="N37" s="75">
        <v>890</v>
      </c>
      <c r="O37" s="75">
        <f>M37*N37</f>
        <v>46199.9</v>
      </c>
      <c r="P37" s="65">
        <v>1038</v>
      </c>
      <c r="Q37" s="85">
        <f t="shared" si="7"/>
        <v>53882.58</v>
      </c>
    </row>
    <row r="38" customHeight="1" spans="1:17">
      <c r="A38" s="35"/>
      <c r="B38" s="45"/>
      <c r="C38" s="43"/>
      <c r="D38" s="36"/>
      <c r="E38" s="37"/>
      <c r="F38" s="37"/>
      <c r="G38" s="37"/>
      <c r="H38" s="33"/>
      <c r="I38" s="37"/>
      <c r="J38" s="66"/>
      <c r="K38" s="67"/>
      <c r="L38" s="68"/>
      <c r="M38" s="36"/>
      <c r="N38" s="64"/>
      <c r="O38" s="75"/>
      <c r="P38" s="65"/>
      <c r="Q38" s="85"/>
    </row>
    <row r="39" customHeight="1" spans="1:17">
      <c r="A39" s="22" t="s">
        <v>62</v>
      </c>
      <c r="B39" s="45">
        <v>5.85</v>
      </c>
      <c r="C39" s="24" t="s">
        <v>63</v>
      </c>
      <c r="D39" s="25">
        <v>32.3</v>
      </c>
      <c r="E39" s="37">
        <v>1.04</v>
      </c>
      <c r="F39" s="37">
        <v>1.03</v>
      </c>
      <c r="G39" s="37"/>
      <c r="H39" s="33">
        <v>1.005</v>
      </c>
      <c r="I39" s="37"/>
      <c r="J39" s="66">
        <f>ROUND((D39*E39*F39*H39*108),2)</f>
        <v>3755.46</v>
      </c>
      <c r="K39" s="67">
        <f t="shared" si="0"/>
        <v>0.832</v>
      </c>
      <c r="L39" s="68">
        <f t="shared" si="1"/>
        <v>13.64</v>
      </c>
      <c r="M39" s="36">
        <f t="shared" si="4"/>
        <v>45.94</v>
      </c>
      <c r="N39" s="75">
        <v>950</v>
      </c>
      <c r="O39" s="75">
        <f t="shared" ref="O39:O44" si="8">M39*N39</f>
        <v>43643</v>
      </c>
      <c r="P39" s="65">
        <v>1130</v>
      </c>
      <c r="Q39" s="85">
        <f t="shared" ref="Q39:Q49" si="9">P39*M39</f>
        <v>51912.2</v>
      </c>
    </row>
    <row r="40" customHeight="1" spans="1:17">
      <c r="A40" s="35"/>
      <c r="B40" s="55" t="s">
        <v>64</v>
      </c>
      <c r="C40" s="24" t="s">
        <v>65</v>
      </c>
      <c r="D40" s="36">
        <v>50.56</v>
      </c>
      <c r="E40" s="37">
        <v>1.02</v>
      </c>
      <c r="F40" s="37">
        <v>1.03</v>
      </c>
      <c r="G40" s="37"/>
      <c r="H40" s="33">
        <v>1.005</v>
      </c>
      <c r="I40" s="37"/>
      <c r="J40" s="66">
        <f>ROUND((D40*E40*F40*H40*108),2)</f>
        <v>5765.46</v>
      </c>
      <c r="K40" s="67">
        <f t="shared" si="0"/>
        <v>1.277</v>
      </c>
      <c r="L40" s="68">
        <f t="shared" si="1"/>
        <v>20.93</v>
      </c>
      <c r="M40" s="36">
        <f t="shared" si="4"/>
        <v>71.49</v>
      </c>
      <c r="N40" s="75">
        <v>950</v>
      </c>
      <c r="O40" s="75">
        <f t="shared" si="8"/>
        <v>67915.5</v>
      </c>
      <c r="P40" s="65">
        <v>1130</v>
      </c>
      <c r="Q40" s="85">
        <f t="shared" si="9"/>
        <v>80783.7</v>
      </c>
    </row>
    <row r="41" customHeight="1" spans="1:17">
      <c r="A41" s="35"/>
      <c r="B41" s="45"/>
      <c r="C41" s="24" t="s">
        <v>66</v>
      </c>
      <c r="D41" s="36">
        <v>50.68</v>
      </c>
      <c r="E41" s="37">
        <v>1.02</v>
      </c>
      <c r="F41" s="37">
        <v>1.03</v>
      </c>
      <c r="G41" s="37"/>
      <c r="H41" s="33">
        <v>1.005</v>
      </c>
      <c r="I41" s="37"/>
      <c r="J41" s="66">
        <f>ROUND((D41*E41*F41*H41*108),2)</f>
        <v>5779.15</v>
      </c>
      <c r="K41" s="67">
        <f t="shared" si="0"/>
        <v>1.28</v>
      </c>
      <c r="L41" s="68">
        <f t="shared" si="1"/>
        <v>20.98</v>
      </c>
      <c r="M41" s="36">
        <f t="shared" si="4"/>
        <v>71.66</v>
      </c>
      <c r="N41" s="75">
        <v>950</v>
      </c>
      <c r="O41" s="75">
        <f t="shared" si="8"/>
        <v>68077</v>
      </c>
      <c r="P41" s="65">
        <v>1130</v>
      </c>
      <c r="Q41" s="85">
        <f t="shared" si="9"/>
        <v>80975.8</v>
      </c>
    </row>
    <row r="42" customHeight="1" spans="1:17">
      <c r="A42" s="35"/>
      <c r="B42" s="45"/>
      <c r="C42" s="24" t="s">
        <v>67</v>
      </c>
      <c r="D42" s="36">
        <v>30.77</v>
      </c>
      <c r="E42" s="37">
        <v>0.96</v>
      </c>
      <c r="F42" s="37">
        <v>1.03</v>
      </c>
      <c r="G42" s="37"/>
      <c r="H42" s="33">
        <v>1.005</v>
      </c>
      <c r="I42" s="37"/>
      <c r="J42" s="66">
        <f>ROUND((D42*E42*F42*H42*108),2)</f>
        <v>3302.37</v>
      </c>
      <c r="K42" s="67">
        <f t="shared" si="0"/>
        <v>0.732</v>
      </c>
      <c r="L42" s="68">
        <f t="shared" si="1"/>
        <v>12</v>
      </c>
      <c r="M42" s="36">
        <f t="shared" si="4"/>
        <v>42.77</v>
      </c>
      <c r="N42" s="75">
        <v>890</v>
      </c>
      <c r="O42" s="75">
        <f t="shared" si="8"/>
        <v>38065.3</v>
      </c>
      <c r="P42" s="65">
        <v>1058</v>
      </c>
      <c r="Q42" s="85">
        <f t="shared" si="9"/>
        <v>45250.66</v>
      </c>
    </row>
    <row r="43" customHeight="1" spans="1:17">
      <c r="A43" s="35"/>
      <c r="B43" s="45"/>
      <c r="C43" s="47" t="s">
        <v>68</v>
      </c>
      <c r="D43" s="54">
        <v>62.52</v>
      </c>
      <c r="E43" s="50">
        <v>1.01</v>
      </c>
      <c r="F43" s="50">
        <v>1.03</v>
      </c>
      <c r="G43" s="50"/>
      <c r="H43" s="50">
        <v>1.005</v>
      </c>
      <c r="I43" s="50"/>
      <c r="J43" s="79">
        <f>ROUND((D43*E43*F43*H43*108),2)</f>
        <v>7059.39</v>
      </c>
      <c r="K43" s="80">
        <f t="shared" si="0"/>
        <v>1.564</v>
      </c>
      <c r="L43" s="81">
        <f t="shared" si="1"/>
        <v>25.63</v>
      </c>
      <c r="M43" s="54">
        <f t="shared" si="4"/>
        <v>88.15</v>
      </c>
      <c r="N43" s="75">
        <v>930</v>
      </c>
      <c r="O43" s="75">
        <f t="shared" si="8"/>
        <v>81979.5</v>
      </c>
      <c r="P43" s="65">
        <v>1006</v>
      </c>
      <c r="Q43" s="85">
        <f t="shared" si="9"/>
        <v>88678.9</v>
      </c>
    </row>
    <row r="44" customHeight="1" spans="1:17">
      <c r="A44" s="35"/>
      <c r="B44" s="45"/>
      <c r="C44" s="43" t="s">
        <v>69</v>
      </c>
      <c r="D44" s="36">
        <v>89.87</v>
      </c>
      <c r="E44" s="37">
        <v>1.03</v>
      </c>
      <c r="F44" s="37">
        <v>1.02</v>
      </c>
      <c r="G44" s="37"/>
      <c r="H44" s="37">
        <v>1.005</v>
      </c>
      <c r="I44" s="37"/>
      <c r="J44" s="66">
        <f>ROUND(((D44*E44*F44*H44+D45*H45)*108),2)</f>
        <v>10248.07</v>
      </c>
      <c r="K44" s="67">
        <f t="shared" si="0"/>
        <v>2.271</v>
      </c>
      <c r="L44" s="68">
        <v>36.56</v>
      </c>
      <c r="M44" s="36">
        <f>D44+L44+D45</f>
        <v>126.43</v>
      </c>
      <c r="N44" s="75">
        <v>950</v>
      </c>
      <c r="O44" s="75">
        <f t="shared" si="8"/>
        <v>120108.5</v>
      </c>
      <c r="P44" s="65">
        <v>1130</v>
      </c>
      <c r="Q44" s="85">
        <f t="shared" si="9"/>
        <v>142865.9</v>
      </c>
    </row>
    <row r="45" hidden="1" customHeight="1" spans="1:17">
      <c r="A45" s="35"/>
      <c r="B45" s="45"/>
      <c r="C45" s="47"/>
      <c r="D45" s="54">
        <v>0</v>
      </c>
      <c r="E45" s="50"/>
      <c r="F45" s="50"/>
      <c r="G45" s="50"/>
      <c r="H45" s="50">
        <v>1</v>
      </c>
      <c r="I45" s="50"/>
      <c r="J45" s="79"/>
      <c r="K45" s="80"/>
      <c r="L45" s="81"/>
      <c r="M45" s="54"/>
      <c r="N45" s="64"/>
      <c r="O45" s="75"/>
      <c r="P45" s="65">
        <v>970</v>
      </c>
      <c r="Q45" s="85">
        <f t="shared" si="9"/>
        <v>0</v>
      </c>
    </row>
    <row r="46" customHeight="1" spans="1:17">
      <c r="A46" s="35"/>
      <c r="B46" s="45"/>
      <c r="C46" s="24" t="s">
        <v>70</v>
      </c>
      <c r="D46" s="36">
        <v>48.03</v>
      </c>
      <c r="E46" s="37">
        <v>1.02</v>
      </c>
      <c r="F46" s="37">
        <v>1.02</v>
      </c>
      <c r="G46" s="37"/>
      <c r="H46" s="37">
        <v>1.005</v>
      </c>
      <c r="I46" s="37"/>
      <c r="J46" s="66">
        <f>ROUND((D46*E46*F46*H46*108),2)</f>
        <v>5423.79</v>
      </c>
      <c r="K46" s="67">
        <f t="shared" si="0"/>
        <v>1.202</v>
      </c>
      <c r="L46" s="68">
        <f t="shared" si="1"/>
        <v>19.7</v>
      </c>
      <c r="M46" s="36">
        <f t="shared" si="4"/>
        <v>67.73</v>
      </c>
      <c r="N46" s="75">
        <v>920</v>
      </c>
      <c r="O46" s="75">
        <f>M46*N46</f>
        <v>62311.6</v>
      </c>
      <c r="P46" s="65">
        <v>1094</v>
      </c>
      <c r="Q46" s="85">
        <f t="shared" si="9"/>
        <v>74096.62</v>
      </c>
    </row>
    <row r="47" customHeight="1" spans="1:17">
      <c r="A47" s="35"/>
      <c r="B47" s="45"/>
      <c r="C47" s="24" t="s">
        <v>71</v>
      </c>
      <c r="D47" s="36">
        <v>49.69</v>
      </c>
      <c r="E47" s="37">
        <v>1.02</v>
      </c>
      <c r="F47" s="37">
        <v>1.02</v>
      </c>
      <c r="G47" s="37"/>
      <c r="H47" s="33">
        <v>1.005</v>
      </c>
      <c r="I47" s="37"/>
      <c r="J47" s="66">
        <f>ROUND((D47*E47*F47*H47*108),2)</f>
        <v>5611.24</v>
      </c>
      <c r="K47" s="67">
        <f t="shared" si="0"/>
        <v>1.243</v>
      </c>
      <c r="L47" s="68">
        <f t="shared" si="1"/>
        <v>20.37</v>
      </c>
      <c r="M47" s="36">
        <f t="shared" si="4"/>
        <v>70.06</v>
      </c>
      <c r="N47" s="75">
        <v>920</v>
      </c>
      <c r="O47" s="75">
        <f>M47*N47</f>
        <v>64455.2</v>
      </c>
      <c r="P47" s="65">
        <v>1094</v>
      </c>
      <c r="Q47" s="85">
        <f t="shared" si="9"/>
        <v>76645.64</v>
      </c>
    </row>
    <row r="48" customHeight="1" spans="1:17">
      <c r="A48" s="35"/>
      <c r="B48" s="45"/>
      <c r="C48" s="24" t="s">
        <v>72</v>
      </c>
      <c r="D48" s="36">
        <v>47.3</v>
      </c>
      <c r="E48" s="37">
        <v>0.98</v>
      </c>
      <c r="F48" s="37">
        <v>1.02</v>
      </c>
      <c r="G48" s="37"/>
      <c r="H48" s="33">
        <v>1.005</v>
      </c>
      <c r="I48" s="37"/>
      <c r="J48" s="66">
        <f>ROUND((D48*E48*F48*H48*108),2)</f>
        <v>5131.89</v>
      </c>
      <c r="K48" s="67">
        <f t="shared" si="0"/>
        <v>1.137</v>
      </c>
      <c r="L48" s="68">
        <f t="shared" si="1"/>
        <v>18.63</v>
      </c>
      <c r="M48" s="36">
        <f t="shared" si="4"/>
        <v>65.93</v>
      </c>
      <c r="N48" s="75">
        <v>900</v>
      </c>
      <c r="O48" s="75">
        <f>M48*N48</f>
        <v>59337</v>
      </c>
      <c r="P48" s="65">
        <v>1100</v>
      </c>
      <c r="Q48" s="85">
        <f t="shared" si="9"/>
        <v>72523</v>
      </c>
    </row>
    <row r="49" customHeight="1" spans="1:17">
      <c r="A49" s="35"/>
      <c r="B49" s="45"/>
      <c r="C49" s="24" t="s">
        <v>73</v>
      </c>
      <c r="D49" s="36">
        <v>37.24</v>
      </c>
      <c r="E49" s="37">
        <v>0.98</v>
      </c>
      <c r="F49" s="37">
        <v>1.02</v>
      </c>
      <c r="G49" s="37"/>
      <c r="H49" s="33">
        <v>1.005</v>
      </c>
      <c r="I49" s="37"/>
      <c r="J49" s="66">
        <f>ROUND((D49*E49*F49*H49*108),2)</f>
        <v>4040.41</v>
      </c>
      <c r="K49" s="67">
        <f t="shared" si="0"/>
        <v>0.895</v>
      </c>
      <c r="L49" s="68">
        <f t="shared" si="1"/>
        <v>14.67</v>
      </c>
      <c r="M49" s="36">
        <f t="shared" si="4"/>
        <v>51.91</v>
      </c>
      <c r="N49" s="75">
        <v>890</v>
      </c>
      <c r="O49" s="75">
        <f>M49*N49</f>
        <v>46199.9</v>
      </c>
      <c r="P49" s="65">
        <v>1058</v>
      </c>
      <c r="Q49" s="85">
        <f t="shared" si="9"/>
        <v>54920.78</v>
      </c>
    </row>
    <row r="50" customHeight="1" spans="1:17">
      <c r="A50" s="22"/>
      <c r="B50" s="39"/>
      <c r="C50" s="43"/>
      <c r="D50" s="36"/>
      <c r="E50" s="37"/>
      <c r="F50" s="37"/>
      <c r="G50" s="37"/>
      <c r="H50" s="33"/>
      <c r="I50" s="37"/>
      <c r="J50" s="66"/>
      <c r="K50" s="67"/>
      <c r="L50" s="68"/>
      <c r="M50" s="36"/>
      <c r="N50" s="64"/>
      <c r="O50" s="75"/>
      <c r="P50" s="65"/>
      <c r="Q50" s="85"/>
    </row>
    <row r="51" customHeight="1" spans="1:17">
      <c r="A51" s="35" t="s">
        <v>74</v>
      </c>
      <c r="B51" s="45">
        <v>8.6</v>
      </c>
      <c r="C51" s="24" t="s">
        <v>75</v>
      </c>
      <c r="D51" s="25">
        <v>42.47</v>
      </c>
      <c r="E51" s="37">
        <v>1.01</v>
      </c>
      <c r="F51" s="37">
        <v>0.97</v>
      </c>
      <c r="G51" s="37"/>
      <c r="H51" s="33">
        <v>1.005</v>
      </c>
      <c r="I51" s="37"/>
      <c r="J51" s="66">
        <f>ROUND((D51*E51*F51*H51*108),2)</f>
        <v>4516.12</v>
      </c>
      <c r="K51" s="67">
        <f t="shared" si="0"/>
        <v>1.001</v>
      </c>
      <c r="L51" s="68">
        <f t="shared" si="1"/>
        <v>16.41</v>
      </c>
      <c r="M51" s="36">
        <f t="shared" si="4"/>
        <v>58.88</v>
      </c>
      <c r="N51" s="75">
        <v>920</v>
      </c>
      <c r="O51" s="75">
        <f>M51*N51</f>
        <v>54169.6</v>
      </c>
      <c r="P51" s="65">
        <v>1104</v>
      </c>
      <c r="Q51" s="85">
        <f t="shared" ref="Q51:Q59" si="10">P51*M51</f>
        <v>65003.52</v>
      </c>
    </row>
    <row r="52" customHeight="1" spans="1:17">
      <c r="A52" s="22"/>
      <c r="B52" s="43" t="s">
        <v>76</v>
      </c>
      <c r="C52" s="24" t="s">
        <v>77</v>
      </c>
      <c r="D52" s="36">
        <v>47.51</v>
      </c>
      <c r="E52" s="37">
        <v>1.03</v>
      </c>
      <c r="F52" s="37">
        <v>0.97</v>
      </c>
      <c r="G52" s="37"/>
      <c r="H52" s="33">
        <v>1.005</v>
      </c>
      <c r="I52" s="37"/>
      <c r="J52" s="66">
        <f>ROUND((D52*E52*F52*H52*108),2)</f>
        <v>5152.09</v>
      </c>
      <c r="K52" s="67">
        <f t="shared" si="0"/>
        <v>1.141</v>
      </c>
      <c r="L52" s="68">
        <f t="shared" si="1"/>
        <v>18.7</v>
      </c>
      <c r="M52" s="36">
        <f t="shared" si="4"/>
        <v>66.21</v>
      </c>
      <c r="N52" s="75">
        <v>950</v>
      </c>
      <c r="O52" s="75">
        <f>M52*N52</f>
        <v>62899.5</v>
      </c>
      <c r="P52" s="65">
        <v>1155</v>
      </c>
      <c r="Q52" s="85">
        <f t="shared" si="10"/>
        <v>76472.55</v>
      </c>
    </row>
    <row r="53" customHeight="1" spans="1:17">
      <c r="A53" s="22"/>
      <c r="B53" s="45"/>
      <c r="C53" s="47" t="s">
        <v>78</v>
      </c>
      <c r="D53" s="54">
        <v>42.45</v>
      </c>
      <c r="E53" s="50">
        <v>1.02</v>
      </c>
      <c r="F53" s="50">
        <v>0.97</v>
      </c>
      <c r="G53" s="50"/>
      <c r="H53" s="50">
        <v>1.005</v>
      </c>
      <c r="I53" s="50"/>
      <c r="J53" s="79">
        <f>ROUND((D53*E53*F53*H53*108),2)</f>
        <v>4558.68</v>
      </c>
      <c r="K53" s="80">
        <f t="shared" si="0"/>
        <v>1.01</v>
      </c>
      <c r="L53" s="81">
        <f t="shared" si="1"/>
        <v>16.55</v>
      </c>
      <c r="M53" s="54">
        <f t="shared" si="4"/>
        <v>59</v>
      </c>
      <c r="N53" s="75">
        <v>950</v>
      </c>
      <c r="O53" s="75">
        <f>M53*N53</f>
        <v>56050</v>
      </c>
      <c r="P53" s="65">
        <v>1155</v>
      </c>
      <c r="Q53" s="85">
        <f t="shared" si="10"/>
        <v>68145</v>
      </c>
    </row>
    <row r="54" customHeight="1" spans="1:17">
      <c r="A54" s="35"/>
      <c r="B54" s="45"/>
      <c r="C54" s="43" t="s">
        <v>79</v>
      </c>
      <c r="D54" s="36">
        <v>89.87</v>
      </c>
      <c r="E54" s="37">
        <v>1.03</v>
      </c>
      <c r="F54" s="37">
        <v>1.02</v>
      </c>
      <c r="G54" s="37"/>
      <c r="H54" s="37">
        <v>1.005</v>
      </c>
      <c r="I54" s="37"/>
      <c r="J54" s="66">
        <f>ROUND(((D54*E54*F54*H54+D55*H55)*108),2)</f>
        <v>10248.07</v>
      </c>
      <c r="K54" s="67">
        <f t="shared" si="0"/>
        <v>2.271</v>
      </c>
      <c r="L54" s="68">
        <v>36.56</v>
      </c>
      <c r="M54" s="36">
        <f>D54+L54+D55</f>
        <v>126.43</v>
      </c>
      <c r="N54" s="75">
        <v>950</v>
      </c>
      <c r="O54" s="75">
        <f>M54*N54</f>
        <v>120108.5</v>
      </c>
      <c r="P54" s="65">
        <v>1155</v>
      </c>
      <c r="Q54" s="85">
        <f t="shared" si="10"/>
        <v>146026.65</v>
      </c>
    </row>
    <row r="55" hidden="1" customHeight="1" spans="1:17">
      <c r="A55" s="35"/>
      <c r="B55" s="45"/>
      <c r="C55" s="47"/>
      <c r="D55" s="54">
        <v>0</v>
      </c>
      <c r="E55" s="50"/>
      <c r="F55" s="50"/>
      <c r="G55" s="50"/>
      <c r="H55" s="50">
        <v>1</v>
      </c>
      <c r="I55" s="50"/>
      <c r="J55" s="79"/>
      <c r="K55" s="80"/>
      <c r="L55" s="81"/>
      <c r="M55" s="54"/>
      <c r="N55" s="64"/>
      <c r="O55" s="75"/>
      <c r="P55" s="65">
        <v>1065</v>
      </c>
      <c r="Q55" s="85">
        <f t="shared" si="10"/>
        <v>0</v>
      </c>
    </row>
    <row r="56" customHeight="1" spans="1:17">
      <c r="A56" s="35"/>
      <c r="B56" s="45"/>
      <c r="C56" s="24" t="s">
        <v>80</v>
      </c>
      <c r="D56" s="36">
        <v>48.03</v>
      </c>
      <c r="E56" s="37">
        <v>1.02</v>
      </c>
      <c r="F56" s="37">
        <v>1.02</v>
      </c>
      <c r="G56" s="37"/>
      <c r="H56" s="37">
        <v>1.005</v>
      </c>
      <c r="I56" s="37"/>
      <c r="J56" s="66">
        <f>ROUND((D56*E56*F56*H56*108),2)</f>
        <v>5423.79</v>
      </c>
      <c r="K56" s="67">
        <f t="shared" si="0"/>
        <v>1.202</v>
      </c>
      <c r="L56" s="68">
        <f t="shared" si="1"/>
        <v>19.7</v>
      </c>
      <c r="M56" s="36">
        <f t="shared" si="4"/>
        <v>67.73</v>
      </c>
      <c r="N56" s="75">
        <v>950</v>
      </c>
      <c r="O56" s="75">
        <f>M56*N56</f>
        <v>64343.5</v>
      </c>
      <c r="P56" s="65">
        <v>1155</v>
      </c>
      <c r="Q56" s="85">
        <f t="shared" si="10"/>
        <v>78228.15</v>
      </c>
    </row>
    <row r="57" customHeight="1" spans="1:17">
      <c r="A57" s="35"/>
      <c r="B57" s="45"/>
      <c r="C57" s="24" t="s">
        <v>81</v>
      </c>
      <c r="D57" s="36">
        <v>49.69</v>
      </c>
      <c r="E57" s="37">
        <v>1.02</v>
      </c>
      <c r="F57" s="37">
        <v>1.02</v>
      </c>
      <c r="G57" s="37"/>
      <c r="H57" s="33">
        <v>1.005</v>
      </c>
      <c r="I57" s="37"/>
      <c r="J57" s="66">
        <f>ROUND((D57*E57*F57*H57*108),2)</f>
        <v>5611.24</v>
      </c>
      <c r="K57" s="67">
        <f t="shared" si="0"/>
        <v>1.243</v>
      </c>
      <c r="L57" s="68">
        <f t="shared" si="1"/>
        <v>20.37</v>
      </c>
      <c r="M57" s="36">
        <f t="shared" si="4"/>
        <v>70.06</v>
      </c>
      <c r="N57" s="75">
        <v>950</v>
      </c>
      <c r="O57" s="75">
        <f>M57*N57</f>
        <v>66557</v>
      </c>
      <c r="P57" s="65">
        <v>1155</v>
      </c>
      <c r="Q57" s="85">
        <f t="shared" si="10"/>
        <v>80919.3</v>
      </c>
    </row>
    <row r="58" customHeight="1" spans="1:17">
      <c r="A58" s="35"/>
      <c r="B58" s="45"/>
      <c r="C58" s="24" t="s">
        <v>82</v>
      </c>
      <c r="D58" s="36">
        <v>47.3</v>
      </c>
      <c r="E58" s="37">
        <v>0.98</v>
      </c>
      <c r="F58" s="37">
        <v>1.02</v>
      </c>
      <c r="G58" s="37"/>
      <c r="H58" s="33">
        <v>1.005</v>
      </c>
      <c r="I58" s="37"/>
      <c r="J58" s="66">
        <f>ROUND((D58*E58*F58*H58*108),2)</f>
        <v>5131.89</v>
      </c>
      <c r="K58" s="67">
        <f t="shared" si="0"/>
        <v>1.137</v>
      </c>
      <c r="L58" s="68">
        <f t="shared" si="1"/>
        <v>18.63</v>
      </c>
      <c r="M58" s="36">
        <f t="shared" si="4"/>
        <v>65.93</v>
      </c>
      <c r="N58" s="75">
        <v>920</v>
      </c>
      <c r="O58" s="75">
        <f>M58*N58</f>
        <v>60655.6</v>
      </c>
      <c r="P58" s="65">
        <v>1120</v>
      </c>
      <c r="Q58" s="85">
        <f t="shared" si="10"/>
        <v>73841.6</v>
      </c>
    </row>
    <row r="59" customHeight="1" spans="1:17">
      <c r="A59" s="35"/>
      <c r="B59" s="45"/>
      <c r="C59" s="24" t="s">
        <v>83</v>
      </c>
      <c r="D59" s="36">
        <v>37.24</v>
      </c>
      <c r="E59" s="37">
        <v>0.98</v>
      </c>
      <c r="F59" s="37">
        <v>1.02</v>
      </c>
      <c r="G59" s="37"/>
      <c r="H59" s="33">
        <v>1.005</v>
      </c>
      <c r="I59" s="37"/>
      <c r="J59" s="66">
        <f>ROUND((D59*E59*F59*H59*108),2)</f>
        <v>4040.41</v>
      </c>
      <c r="K59" s="67">
        <f t="shared" si="0"/>
        <v>0.895</v>
      </c>
      <c r="L59" s="68">
        <f t="shared" si="1"/>
        <v>14.67</v>
      </c>
      <c r="M59" s="36">
        <f t="shared" si="4"/>
        <v>51.91</v>
      </c>
      <c r="N59" s="75">
        <v>920</v>
      </c>
      <c r="O59" s="75">
        <f>M59*N59</f>
        <v>47757.2</v>
      </c>
      <c r="P59" s="65">
        <v>1114</v>
      </c>
      <c r="Q59" s="85">
        <f t="shared" si="10"/>
        <v>57827.74</v>
      </c>
    </row>
    <row r="60" customHeight="1" spans="1:17">
      <c r="A60" s="35"/>
      <c r="B60" s="45"/>
      <c r="C60" s="43"/>
      <c r="D60" s="36"/>
      <c r="E60" s="37"/>
      <c r="F60" s="37"/>
      <c r="G60" s="37"/>
      <c r="H60" s="33"/>
      <c r="I60" s="37"/>
      <c r="J60" s="66"/>
      <c r="K60" s="67"/>
      <c r="L60" s="68"/>
      <c r="M60" s="36"/>
      <c r="N60" s="64"/>
      <c r="O60" s="75"/>
      <c r="P60" s="65"/>
      <c r="Q60" s="85"/>
    </row>
    <row r="61" customHeight="1" spans="1:17">
      <c r="A61" s="35" t="s">
        <v>84</v>
      </c>
      <c r="B61" s="45">
        <v>11.35</v>
      </c>
      <c r="C61" s="24" t="s">
        <v>85</v>
      </c>
      <c r="D61" s="25">
        <v>89.87</v>
      </c>
      <c r="E61" s="33">
        <v>1.03</v>
      </c>
      <c r="F61" s="33">
        <v>1.02</v>
      </c>
      <c r="G61" s="33"/>
      <c r="H61" s="33">
        <v>1.005</v>
      </c>
      <c r="I61" s="33"/>
      <c r="J61" s="77">
        <f>ROUND(((D61*E61*F61*H61+D62*H62)*108),2)</f>
        <v>10248.07</v>
      </c>
      <c r="K61" s="67">
        <f t="shared" si="0"/>
        <v>2.271</v>
      </c>
      <c r="L61" s="68">
        <v>36.56</v>
      </c>
      <c r="M61" s="25">
        <f>D61+L61+D62</f>
        <v>126.43</v>
      </c>
      <c r="N61" s="75">
        <v>950</v>
      </c>
      <c r="O61" s="75">
        <f>M61*N61</f>
        <v>120108.5</v>
      </c>
      <c r="P61" s="65">
        <v>1190</v>
      </c>
      <c r="Q61" s="85">
        <f t="shared" ref="Q61:Q66" si="11">P61*M61</f>
        <v>150451.7</v>
      </c>
    </row>
    <row r="62" hidden="1" customHeight="1" spans="1:17">
      <c r="A62" s="35"/>
      <c r="B62" s="45"/>
      <c r="C62" s="47"/>
      <c r="D62" s="48">
        <v>0</v>
      </c>
      <c r="E62" s="49"/>
      <c r="F62" s="49"/>
      <c r="G62" s="49"/>
      <c r="H62" s="50">
        <v>1</v>
      </c>
      <c r="I62" s="49"/>
      <c r="J62" s="83"/>
      <c r="K62" s="80"/>
      <c r="L62" s="81"/>
      <c r="M62" s="48"/>
      <c r="N62" s="64"/>
      <c r="O62" s="75"/>
      <c r="P62" s="65">
        <v>1171</v>
      </c>
      <c r="Q62" s="85">
        <f t="shared" si="11"/>
        <v>0</v>
      </c>
    </row>
    <row r="63" customHeight="1" spans="1:17">
      <c r="A63" s="35"/>
      <c r="B63" s="45"/>
      <c r="C63" s="24" t="s">
        <v>86</v>
      </c>
      <c r="D63" s="36">
        <v>48.03</v>
      </c>
      <c r="E63" s="37">
        <v>1.02</v>
      </c>
      <c r="F63" s="37">
        <v>1.02</v>
      </c>
      <c r="G63" s="37"/>
      <c r="H63" s="37">
        <v>1.005</v>
      </c>
      <c r="I63" s="37"/>
      <c r="J63" s="66">
        <f>ROUND((D63*E63*F63*H63*108),2)</f>
        <v>5423.79</v>
      </c>
      <c r="K63" s="67">
        <f t="shared" si="0"/>
        <v>1.202</v>
      </c>
      <c r="L63" s="68">
        <f t="shared" si="1"/>
        <v>19.7</v>
      </c>
      <c r="M63" s="36">
        <f t="shared" si="4"/>
        <v>67.73</v>
      </c>
      <c r="N63" s="75">
        <v>950</v>
      </c>
      <c r="O63" s="75">
        <f>M63*N63</f>
        <v>64343.5</v>
      </c>
      <c r="P63" s="65">
        <v>1190</v>
      </c>
      <c r="Q63" s="85">
        <f t="shared" si="11"/>
        <v>80598.7</v>
      </c>
    </row>
    <row r="64" customHeight="1" spans="1:17">
      <c r="A64" s="35"/>
      <c r="B64" s="45"/>
      <c r="C64" s="24" t="s">
        <v>87</v>
      </c>
      <c r="D64" s="36">
        <v>49.69</v>
      </c>
      <c r="E64" s="37">
        <v>1.02</v>
      </c>
      <c r="F64" s="37">
        <v>1.02</v>
      </c>
      <c r="G64" s="37"/>
      <c r="H64" s="33">
        <v>1.005</v>
      </c>
      <c r="I64" s="37"/>
      <c r="J64" s="66">
        <f>ROUND((D64*E64*F64*H64*108),2)</f>
        <v>5611.24</v>
      </c>
      <c r="K64" s="67">
        <f t="shared" si="0"/>
        <v>1.243</v>
      </c>
      <c r="L64" s="68">
        <f t="shared" si="1"/>
        <v>20.37</v>
      </c>
      <c r="M64" s="36">
        <f t="shared" si="4"/>
        <v>70.06</v>
      </c>
      <c r="N64" s="75">
        <v>950</v>
      </c>
      <c r="O64" s="75">
        <f>M64*N64</f>
        <v>66557</v>
      </c>
      <c r="P64" s="65">
        <v>1190</v>
      </c>
      <c r="Q64" s="85">
        <f t="shared" si="11"/>
        <v>83371.4</v>
      </c>
    </row>
    <row r="65" customHeight="1" spans="1:17">
      <c r="A65" s="35"/>
      <c r="B65" s="45"/>
      <c r="C65" s="24" t="s">
        <v>88</v>
      </c>
      <c r="D65" s="36">
        <v>47.3</v>
      </c>
      <c r="E65" s="37">
        <v>0.98</v>
      </c>
      <c r="F65" s="37">
        <v>1.02</v>
      </c>
      <c r="G65" s="37"/>
      <c r="H65" s="33">
        <v>1.005</v>
      </c>
      <c r="I65" s="37"/>
      <c r="J65" s="66">
        <f>ROUND((D65*E65*F65*H65*108),2)</f>
        <v>5131.89</v>
      </c>
      <c r="K65" s="67">
        <f t="shared" si="0"/>
        <v>1.137</v>
      </c>
      <c r="L65" s="68">
        <f t="shared" si="1"/>
        <v>18.63</v>
      </c>
      <c r="M65" s="36">
        <f t="shared" si="4"/>
        <v>65.93</v>
      </c>
      <c r="N65" s="75">
        <v>900</v>
      </c>
      <c r="O65" s="75">
        <f>M65*N65</f>
        <v>59337</v>
      </c>
      <c r="P65" s="65">
        <v>1140</v>
      </c>
      <c r="Q65" s="85">
        <f t="shared" si="11"/>
        <v>75160.2</v>
      </c>
    </row>
    <row r="66" customHeight="1" spans="1:17">
      <c r="A66" s="35"/>
      <c r="B66" s="45"/>
      <c r="C66" s="24" t="s">
        <v>89</v>
      </c>
      <c r="D66" s="36">
        <v>37.24</v>
      </c>
      <c r="E66" s="37">
        <v>0.98</v>
      </c>
      <c r="F66" s="37">
        <v>1.02</v>
      </c>
      <c r="G66" s="37"/>
      <c r="H66" s="33">
        <v>1.005</v>
      </c>
      <c r="I66" s="37"/>
      <c r="J66" s="66">
        <f>ROUND((D66*E66*F66*H66*108),2)</f>
        <v>4040.41</v>
      </c>
      <c r="K66" s="67">
        <f t="shared" si="0"/>
        <v>0.895</v>
      </c>
      <c r="L66" s="68">
        <f t="shared" si="1"/>
        <v>14.67</v>
      </c>
      <c r="M66" s="36">
        <f t="shared" si="4"/>
        <v>51.91</v>
      </c>
      <c r="N66" s="75">
        <v>900</v>
      </c>
      <c r="O66" s="75">
        <f>M66*N66</f>
        <v>46719</v>
      </c>
      <c r="P66" s="65">
        <v>1130</v>
      </c>
      <c r="Q66" s="85">
        <f t="shared" si="11"/>
        <v>58658.3</v>
      </c>
    </row>
    <row r="67" customHeight="1" spans="1:17">
      <c r="A67" s="35"/>
      <c r="B67" s="45"/>
      <c r="C67" s="43"/>
      <c r="D67" s="36"/>
      <c r="E67" s="37"/>
      <c r="F67" s="37"/>
      <c r="G67" s="37"/>
      <c r="H67" s="33"/>
      <c r="I67" s="37"/>
      <c r="J67" s="66"/>
      <c r="K67" s="67"/>
      <c r="L67" s="68"/>
      <c r="M67" s="36"/>
      <c r="N67" s="64"/>
      <c r="O67" s="75"/>
      <c r="P67" s="65"/>
      <c r="Q67" s="85"/>
    </row>
    <row r="68" customHeight="1" spans="1:17">
      <c r="A68" s="35" t="s">
        <v>90</v>
      </c>
      <c r="B68" s="45">
        <v>14.1</v>
      </c>
      <c r="C68" s="24" t="s">
        <v>91</v>
      </c>
      <c r="D68" s="36">
        <v>89.87</v>
      </c>
      <c r="E68" s="37">
        <v>1.03</v>
      </c>
      <c r="F68" s="37">
        <v>1.02</v>
      </c>
      <c r="G68" s="37"/>
      <c r="H68" s="33">
        <v>1.005</v>
      </c>
      <c r="I68" s="37"/>
      <c r="J68" s="66">
        <f>ROUND(((D68*E68*F68*H68+D69*H69)*108),2)</f>
        <v>10248.07</v>
      </c>
      <c r="K68" s="117">
        <f t="shared" si="0"/>
        <v>2.271</v>
      </c>
      <c r="L68" s="118">
        <v>36.56</v>
      </c>
      <c r="M68" s="25">
        <f>D68+L68+D69</f>
        <v>126.43</v>
      </c>
      <c r="N68" s="75">
        <v>950</v>
      </c>
      <c r="O68" s="75">
        <f>M68*N68</f>
        <v>120108.5</v>
      </c>
      <c r="P68" s="65">
        <v>1255</v>
      </c>
      <c r="Q68" s="85">
        <f t="shared" ref="Q68:Q73" si="12">P68*M68</f>
        <v>158669.65</v>
      </c>
    </row>
    <row r="69" hidden="1" customHeight="1" spans="1:17">
      <c r="A69" s="35"/>
      <c r="B69" s="45"/>
      <c r="C69" s="47"/>
      <c r="D69" s="54">
        <v>0</v>
      </c>
      <c r="E69" s="50"/>
      <c r="F69" s="50"/>
      <c r="G69" s="50"/>
      <c r="H69" s="50">
        <v>1</v>
      </c>
      <c r="I69" s="50"/>
      <c r="J69" s="79"/>
      <c r="K69" s="119"/>
      <c r="L69" s="120"/>
      <c r="M69" s="54"/>
      <c r="N69" s="64"/>
      <c r="O69" s="75"/>
      <c r="P69" s="65">
        <v>1201</v>
      </c>
      <c r="Q69" s="85">
        <f t="shared" si="12"/>
        <v>0</v>
      </c>
    </row>
    <row r="70" customHeight="1" spans="1:17">
      <c r="A70" s="35"/>
      <c r="B70" s="45"/>
      <c r="C70" s="24" t="s">
        <v>92</v>
      </c>
      <c r="D70" s="36">
        <v>48.03</v>
      </c>
      <c r="E70" s="37">
        <v>1.02</v>
      </c>
      <c r="F70" s="37">
        <v>1.02</v>
      </c>
      <c r="G70" s="37"/>
      <c r="H70" s="37">
        <v>1.005</v>
      </c>
      <c r="I70" s="37"/>
      <c r="J70" s="66">
        <f>ROUND((D70*E70*F70*H70*108),2)</f>
        <v>5423.79</v>
      </c>
      <c r="K70" s="67">
        <f t="shared" si="0"/>
        <v>1.202</v>
      </c>
      <c r="L70" s="68">
        <f t="shared" si="1"/>
        <v>19.7</v>
      </c>
      <c r="M70" s="36">
        <f t="shared" ref="M70:M79" si="13">D70+L70</f>
        <v>67.73</v>
      </c>
      <c r="N70" s="75">
        <v>950</v>
      </c>
      <c r="O70" s="75">
        <f>M70*N70</f>
        <v>64343.5</v>
      </c>
      <c r="P70" s="65">
        <v>1255</v>
      </c>
      <c r="Q70" s="85">
        <f t="shared" si="12"/>
        <v>85001.15</v>
      </c>
    </row>
    <row r="71" customHeight="1" spans="1:17">
      <c r="A71" s="35"/>
      <c r="B71" s="45"/>
      <c r="C71" s="24" t="s">
        <v>93</v>
      </c>
      <c r="D71" s="36">
        <v>49.69</v>
      </c>
      <c r="E71" s="37">
        <v>1.02</v>
      </c>
      <c r="F71" s="37">
        <v>1.02</v>
      </c>
      <c r="G71" s="37"/>
      <c r="H71" s="33">
        <v>1.005</v>
      </c>
      <c r="I71" s="37"/>
      <c r="J71" s="66">
        <f>ROUND((D71*E71*F71*H71*108),2)</f>
        <v>5611.24</v>
      </c>
      <c r="K71" s="67">
        <f t="shared" si="0"/>
        <v>1.243</v>
      </c>
      <c r="L71" s="68">
        <f t="shared" si="1"/>
        <v>20.37</v>
      </c>
      <c r="M71" s="36">
        <f t="shared" si="13"/>
        <v>70.06</v>
      </c>
      <c r="N71" s="75">
        <v>950</v>
      </c>
      <c r="O71" s="75">
        <f>M71*N71</f>
        <v>66557</v>
      </c>
      <c r="P71" s="65">
        <v>1255</v>
      </c>
      <c r="Q71" s="85">
        <f t="shared" si="12"/>
        <v>87925.3</v>
      </c>
    </row>
    <row r="72" customHeight="1" spans="1:17">
      <c r="A72" s="35"/>
      <c r="B72" s="45"/>
      <c r="C72" s="24" t="s">
        <v>94</v>
      </c>
      <c r="D72" s="36">
        <v>47.3</v>
      </c>
      <c r="E72" s="37">
        <v>0.98</v>
      </c>
      <c r="F72" s="37">
        <v>1.02</v>
      </c>
      <c r="G72" s="37"/>
      <c r="H72" s="33">
        <v>1.005</v>
      </c>
      <c r="I72" s="37"/>
      <c r="J72" s="66">
        <f>ROUND((D72*E72*F72*H72*108),2)</f>
        <v>5131.89</v>
      </c>
      <c r="K72" s="67">
        <f t="shared" si="0"/>
        <v>1.137</v>
      </c>
      <c r="L72" s="68">
        <f t="shared" si="1"/>
        <v>18.63</v>
      </c>
      <c r="M72" s="36">
        <f t="shared" si="13"/>
        <v>65.93</v>
      </c>
      <c r="N72" s="75">
        <v>900</v>
      </c>
      <c r="O72" s="75">
        <f>M72*N72</f>
        <v>59337</v>
      </c>
      <c r="P72" s="65">
        <v>1175</v>
      </c>
      <c r="Q72" s="85">
        <f t="shared" si="12"/>
        <v>77467.75</v>
      </c>
    </row>
    <row r="73" customHeight="1" spans="1:17">
      <c r="A73" s="35"/>
      <c r="B73" s="45"/>
      <c r="C73" s="24" t="s">
        <v>95</v>
      </c>
      <c r="D73" s="36">
        <v>37.24</v>
      </c>
      <c r="E73" s="37">
        <v>0.98</v>
      </c>
      <c r="F73" s="37">
        <v>1.02</v>
      </c>
      <c r="G73" s="37"/>
      <c r="H73" s="33">
        <v>1.005</v>
      </c>
      <c r="I73" s="37"/>
      <c r="J73" s="66">
        <f>ROUND((D73*E73*F73*H73*108),2)</f>
        <v>4040.41</v>
      </c>
      <c r="K73" s="67">
        <f t="shared" si="0"/>
        <v>0.895</v>
      </c>
      <c r="L73" s="68">
        <f t="shared" si="1"/>
        <v>14.67</v>
      </c>
      <c r="M73" s="36">
        <f t="shared" si="13"/>
        <v>51.91</v>
      </c>
      <c r="N73" s="75">
        <v>900</v>
      </c>
      <c r="O73" s="75">
        <f>M73*N73</f>
        <v>46719</v>
      </c>
      <c r="P73" s="65">
        <v>1155</v>
      </c>
      <c r="Q73" s="85">
        <f t="shared" si="12"/>
        <v>59956.05</v>
      </c>
    </row>
    <row r="74" customHeight="1" spans="1:17">
      <c r="A74" s="35"/>
      <c r="B74" s="45"/>
      <c r="C74" s="43"/>
      <c r="D74" s="36"/>
      <c r="E74" s="37"/>
      <c r="F74" s="37"/>
      <c r="G74" s="37"/>
      <c r="H74" s="33"/>
      <c r="I74" s="37"/>
      <c r="J74" s="66"/>
      <c r="K74" s="67"/>
      <c r="L74" s="68"/>
      <c r="M74" s="36"/>
      <c r="N74" s="64"/>
      <c r="O74" s="75"/>
      <c r="P74" s="65"/>
      <c r="Q74" s="85"/>
    </row>
    <row r="75" customHeight="1" spans="1:17">
      <c r="A75" s="35" t="s">
        <v>90</v>
      </c>
      <c r="B75" s="45">
        <v>16.85</v>
      </c>
      <c r="C75" s="24" t="s">
        <v>96</v>
      </c>
      <c r="D75" s="36">
        <v>55.28</v>
      </c>
      <c r="E75" s="37">
        <v>1.02</v>
      </c>
      <c r="F75" s="37">
        <v>1.02</v>
      </c>
      <c r="G75" s="37"/>
      <c r="H75" s="33">
        <v>1.005</v>
      </c>
      <c r="I75" s="37"/>
      <c r="J75" s="66">
        <f>ROUND(((D75*E75*F75*H75+D76*H76)*108),2)</f>
        <v>9498.69</v>
      </c>
      <c r="K75" s="67">
        <f t="shared" ref="K75:K79" si="14">ROUND(((J75/451354.45)*100),3)</f>
        <v>2.104</v>
      </c>
      <c r="L75" s="68">
        <f t="shared" ref="L75:L79" si="15">ROUND(((K75*1638.88)/100),2)</f>
        <v>34.48</v>
      </c>
      <c r="M75" s="36">
        <f>D75+L75+D76</f>
        <v>119.91</v>
      </c>
      <c r="N75" s="75">
        <v>1100</v>
      </c>
      <c r="O75" s="75">
        <f>M75*N75</f>
        <v>131901</v>
      </c>
      <c r="P75" s="65">
        <v>1350</v>
      </c>
      <c r="Q75" s="85">
        <f>P75*M75</f>
        <v>161878.5</v>
      </c>
    </row>
    <row r="76" hidden="1" customHeight="1" spans="1:17">
      <c r="A76" s="35"/>
      <c r="B76" s="45"/>
      <c r="C76" s="47" t="s">
        <v>97</v>
      </c>
      <c r="D76" s="54">
        <v>30.15</v>
      </c>
      <c r="E76" s="50"/>
      <c r="F76" s="50"/>
      <c r="G76" s="50"/>
      <c r="H76" s="50">
        <v>1</v>
      </c>
      <c r="I76" s="50"/>
      <c r="J76" s="79"/>
      <c r="K76" s="80"/>
      <c r="L76" s="81"/>
      <c r="M76" s="54"/>
      <c r="N76" s="64"/>
      <c r="O76" s="75"/>
      <c r="P76" s="65"/>
      <c r="Q76" s="85"/>
    </row>
    <row r="77" s="2" customFormat="1" customHeight="1" spans="1:18">
      <c r="A77" s="88"/>
      <c r="B77" s="89"/>
      <c r="C77" s="90" t="s">
        <v>98</v>
      </c>
      <c r="D77" s="72">
        <v>50.01</v>
      </c>
      <c r="E77" s="71">
        <v>1.02</v>
      </c>
      <c r="F77" s="71">
        <v>1.02</v>
      </c>
      <c r="G77" s="71"/>
      <c r="H77" s="71">
        <v>1.005</v>
      </c>
      <c r="I77" s="71"/>
      <c r="J77" s="121">
        <f>ROUND((D77*E77*F77*H77*108),2)</f>
        <v>5647.38</v>
      </c>
      <c r="K77" s="71">
        <f t="shared" si="14"/>
        <v>1.251</v>
      </c>
      <c r="L77" s="72">
        <f t="shared" si="15"/>
        <v>20.5</v>
      </c>
      <c r="M77" s="72">
        <f t="shared" si="13"/>
        <v>70.51</v>
      </c>
      <c r="N77" s="122">
        <v>1100</v>
      </c>
      <c r="O77" s="122">
        <f>M77*N77</f>
        <v>77561</v>
      </c>
      <c r="P77" s="123">
        <v>1320</v>
      </c>
      <c r="Q77" s="142">
        <f>P77*M77</f>
        <v>93073.2</v>
      </c>
      <c r="R77" s="143" t="s">
        <v>99</v>
      </c>
    </row>
    <row r="78" customHeight="1" spans="1:17">
      <c r="A78" s="35"/>
      <c r="B78" s="45"/>
      <c r="C78" s="24" t="s">
        <v>100</v>
      </c>
      <c r="D78" s="36">
        <v>53.92</v>
      </c>
      <c r="E78" s="37">
        <v>0.98</v>
      </c>
      <c r="F78" s="37">
        <v>1.02</v>
      </c>
      <c r="G78" s="37"/>
      <c r="H78" s="33">
        <v>1.005</v>
      </c>
      <c r="I78" s="37"/>
      <c r="J78" s="66">
        <f>ROUND((D78*E78*F78*H78*108),2)</f>
        <v>5850.14</v>
      </c>
      <c r="K78" s="67">
        <f t="shared" si="14"/>
        <v>1.296</v>
      </c>
      <c r="L78" s="68">
        <f t="shared" si="15"/>
        <v>21.24</v>
      </c>
      <c r="M78" s="36">
        <f t="shared" si="13"/>
        <v>75.16</v>
      </c>
      <c r="N78" s="75">
        <v>900</v>
      </c>
      <c r="O78" s="75">
        <f>M78*N78</f>
        <v>67644</v>
      </c>
      <c r="P78" s="65">
        <v>1175</v>
      </c>
      <c r="Q78" s="85">
        <f>P78*M78</f>
        <v>88313</v>
      </c>
    </row>
    <row r="79" customHeight="1" spans="1:17">
      <c r="A79" s="35"/>
      <c r="B79" s="45"/>
      <c r="C79" s="24" t="s">
        <v>101</v>
      </c>
      <c r="D79" s="36">
        <v>39.1</v>
      </c>
      <c r="E79" s="37">
        <v>0.98</v>
      </c>
      <c r="F79" s="37">
        <v>1.02</v>
      </c>
      <c r="G79" s="37"/>
      <c r="H79" s="33">
        <v>1.005</v>
      </c>
      <c r="I79" s="37"/>
      <c r="J79" s="66">
        <f>ROUND((D79*E79*F79*H79*108),2)</f>
        <v>4242.22</v>
      </c>
      <c r="K79" s="67">
        <f t="shared" si="14"/>
        <v>0.94</v>
      </c>
      <c r="L79" s="68">
        <f t="shared" si="15"/>
        <v>15.41</v>
      </c>
      <c r="M79" s="36">
        <f t="shared" si="13"/>
        <v>54.51</v>
      </c>
      <c r="N79" s="75">
        <v>900</v>
      </c>
      <c r="O79" s="75">
        <f>M79*N79</f>
        <v>49059</v>
      </c>
      <c r="P79" s="65">
        <v>1155</v>
      </c>
      <c r="Q79" s="85">
        <f>P79*M79</f>
        <v>62959.05</v>
      </c>
    </row>
    <row r="80" customHeight="1" spans="1:17">
      <c r="A80" s="35"/>
      <c r="B80" s="45"/>
      <c r="C80" s="43"/>
      <c r="D80" s="36"/>
      <c r="E80" s="37"/>
      <c r="F80" s="37"/>
      <c r="G80" s="37"/>
      <c r="H80" s="37"/>
      <c r="I80" s="37"/>
      <c r="J80" s="66"/>
      <c r="K80" s="67"/>
      <c r="L80" s="68"/>
      <c r="M80" s="36"/>
      <c r="N80" s="64"/>
      <c r="O80" s="75"/>
      <c r="P80" s="65"/>
      <c r="Q80" s="85"/>
    </row>
    <row r="81" customHeight="1" spans="1:17">
      <c r="A81" s="91"/>
      <c r="B81" s="92"/>
      <c r="C81" s="93"/>
      <c r="D81" s="94"/>
      <c r="E81" s="95"/>
      <c r="F81" s="95"/>
      <c r="G81" s="95"/>
      <c r="H81" s="95"/>
      <c r="I81" s="95"/>
      <c r="J81" s="94"/>
      <c r="K81" s="124"/>
      <c r="L81" s="94"/>
      <c r="M81" s="94">
        <v>4068.47</v>
      </c>
      <c r="N81" s="125"/>
      <c r="O81" s="75"/>
      <c r="P81" s="126"/>
      <c r="Q81" s="144"/>
    </row>
    <row r="82" ht="23.45" hidden="1" customHeight="1" spans="1:15">
      <c r="A82" s="96"/>
      <c r="B82" s="97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127" t="s">
        <v>102</v>
      </c>
      <c r="O82" s="128" t="s">
        <v>103</v>
      </c>
    </row>
    <row r="83" hidden="1" customHeight="1" spans="1:15">
      <c r="A83" s="99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129"/>
      <c r="O83" s="130"/>
    </row>
    <row r="84" hidden="1" customHeight="1" spans="1:15">
      <c r="A84" s="99"/>
      <c r="B84" s="97" t="s">
        <v>104</v>
      </c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131">
        <f>O81/M81</f>
        <v>0</v>
      </c>
      <c r="O84" s="131">
        <f>N84*1.2</f>
        <v>0</v>
      </c>
    </row>
    <row r="85" hidden="1" customHeight="1" spans="1:15">
      <c r="A85" s="99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132"/>
      <c r="O85" s="132"/>
    </row>
    <row r="86" hidden="1" customHeight="1" spans="1:15">
      <c r="A86" s="99"/>
      <c r="B86" s="97" t="s">
        <v>105</v>
      </c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131" t="e">
        <f>#REF!/M81</f>
        <v>#REF!</v>
      </c>
      <c r="O86" s="131" t="e">
        <f>N86*1.2</f>
        <v>#REF!</v>
      </c>
    </row>
    <row r="87" hidden="1" customHeight="1" spans="1:15">
      <c r="A87" s="99"/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132"/>
      <c r="O87" s="132"/>
    </row>
    <row r="88" hidden="1" customHeight="1" spans="1:15">
      <c r="A88" s="99"/>
      <c r="B88" s="100"/>
      <c r="C88" s="100"/>
      <c r="D88" s="100"/>
      <c r="E88" s="100"/>
      <c r="F88" s="100"/>
      <c r="G88" s="100"/>
      <c r="H88" s="101"/>
      <c r="I88" s="133"/>
      <c r="J88" s="100"/>
      <c r="K88" s="100"/>
      <c r="L88" s="98"/>
      <c r="M88" s="98"/>
      <c r="N88" s="64"/>
      <c r="O88" s="134" t="s">
        <v>106</v>
      </c>
    </row>
    <row r="89" hidden="1" spans="2:15">
      <c r="B89" s="102" t="s">
        <v>107</v>
      </c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35">
        <f>M113+M114+M115+M116+M117+M118+M119+M120+M103+M102+M101+M100+M99+M98+M97+M96+M95+M94</f>
        <v>0</v>
      </c>
      <c r="N89" s="64"/>
      <c r="O89" s="75">
        <f>M89*N113</f>
        <v>0</v>
      </c>
    </row>
    <row r="90" hidden="1" spans="2:15">
      <c r="B90" s="102" t="s">
        <v>108</v>
      </c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35">
        <f>M104+M105+M106+M107+M108+M109</f>
        <v>0</v>
      </c>
      <c r="N90" s="64"/>
      <c r="O90" s="75">
        <f>O104+O105+O106+O107+O108+O109</f>
        <v>0</v>
      </c>
    </row>
    <row r="91" customHeight="1" spans="1:16">
      <c r="A91" s="99"/>
      <c r="B91" s="99"/>
      <c r="C91" s="99"/>
      <c r="D91" s="99"/>
      <c r="E91" s="99"/>
      <c r="F91" s="99"/>
      <c r="G91" s="99"/>
      <c r="H91" s="103"/>
      <c r="I91" s="136"/>
      <c r="J91" s="99"/>
      <c r="K91" s="99"/>
      <c r="L91" s="99"/>
      <c r="M91" s="99"/>
      <c r="P91" s="137"/>
    </row>
    <row r="92" customHeight="1" spans="1:13">
      <c r="A92" s="104"/>
      <c r="B92" s="105"/>
      <c r="C92" s="106"/>
      <c r="D92" s="107"/>
      <c r="E92" s="108"/>
      <c r="F92" s="108"/>
      <c r="G92" s="108"/>
      <c r="H92" s="109"/>
      <c r="I92" s="109"/>
      <c r="J92" s="138"/>
      <c r="K92" s="139"/>
      <c r="L92" s="107"/>
      <c r="M92" s="107"/>
    </row>
    <row r="93" customHeight="1" spans="1:13">
      <c r="A93" s="108"/>
      <c r="B93" s="110"/>
      <c r="C93" s="111"/>
      <c r="D93" s="112"/>
      <c r="E93" s="108"/>
      <c r="F93" s="108"/>
      <c r="G93" s="108"/>
      <c r="H93" s="113"/>
      <c r="I93" s="109"/>
      <c r="J93" s="138"/>
      <c r="K93" s="113"/>
      <c r="L93" s="112"/>
      <c r="M93" s="112"/>
    </row>
    <row r="94" customHeight="1" spans="1:13">
      <c r="A94" s="105"/>
      <c r="B94" s="110"/>
      <c r="C94" s="108"/>
      <c r="D94" s="112"/>
      <c r="E94" s="108"/>
      <c r="F94" s="108"/>
      <c r="G94" s="108"/>
      <c r="H94" s="113"/>
      <c r="I94" s="109"/>
      <c r="J94" s="138"/>
      <c r="K94" s="113"/>
      <c r="L94" s="112"/>
      <c r="M94" s="112"/>
    </row>
    <row r="95" customHeight="1" spans="1:13">
      <c r="A95" s="105"/>
      <c r="B95" s="110"/>
      <c r="C95" s="108"/>
      <c r="D95" s="112"/>
      <c r="E95" s="108"/>
      <c r="F95" s="108"/>
      <c r="G95" s="108"/>
      <c r="H95" s="113"/>
      <c r="I95" s="109"/>
      <c r="J95" s="138"/>
      <c r="K95" s="113"/>
      <c r="L95" s="112"/>
      <c r="M95" s="112"/>
    </row>
    <row r="96" customHeight="1" spans="1:13">
      <c r="A96" s="105"/>
      <c r="B96" s="110"/>
      <c r="C96" s="108"/>
      <c r="D96" s="112"/>
      <c r="E96" s="108"/>
      <c r="F96" s="108"/>
      <c r="G96" s="108"/>
      <c r="H96" s="113"/>
      <c r="I96" s="109"/>
      <c r="J96" s="138"/>
      <c r="K96" s="113"/>
      <c r="L96" s="112"/>
      <c r="M96" s="112"/>
    </row>
    <row r="97" customHeight="1" spans="1:13">
      <c r="A97" s="105"/>
      <c r="B97" s="110"/>
      <c r="C97" s="108"/>
      <c r="D97" s="112"/>
      <c r="E97" s="108"/>
      <c r="F97" s="108"/>
      <c r="G97" s="108"/>
      <c r="H97" s="113"/>
      <c r="I97" s="109"/>
      <c r="J97" s="138"/>
      <c r="K97" s="113"/>
      <c r="L97" s="112"/>
      <c r="M97" s="112"/>
    </row>
    <row r="98" customHeight="1" spans="1:13">
      <c r="A98" s="105"/>
      <c r="B98" s="110"/>
      <c r="C98" s="108"/>
      <c r="D98" s="112"/>
      <c r="E98" s="108"/>
      <c r="F98" s="108"/>
      <c r="G98" s="108"/>
      <c r="H98" s="113"/>
      <c r="I98" s="109"/>
      <c r="J98" s="138"/>
      <c r="K98" s="113"/>
      <c r="L98" s="112"/>
      <c r="M98" s="112"/>
    </row>
    <row r="99" customHeight="1" spans="1:13">
      <c r="A99" s="105"/>
      <c r="B99" s="110"/>
      <c r="C99" s="108"/>
      <c r="D99" s="112"/>
      <c r="E99" s="108"/>
      <c r="F99" s="108"/>
      <c r="G99" s="108"/>
      <c r="H99" s="113"/>
      <c r="I99" s="109"/>
      <c r="J99" s="138"/>
      <c r="K99" s="113"/>
      <c r="L99" s="112"/>
      <c r="M99" s="112"/>
    </row>
    <row r="100" customHeight="1" spans="1:13">
      <c r="A100" s="105"/>
      <c r="B100" s="110"/>
      <c r="C100" s="108"/>
      <c r="D100" s="112"/>
      <c r="E100" s="108"/>
      <c r="F100" s="108"/>
      <c r="G100" s="108"/>
      <c r="H100" s="113"/>
      <c r="I100" s="109"/>
      <c r="J100" s="138"/>
      <c r="K100" s="113"/>
      <c r="L100" s="112"/>
      <c r="M100" s="112"/>
    </row>
    <row r="101" customHeight="1" spans="1:13">
      <c r="A101" s="105"/>
      <c r="B101" s="110"/>
      <c r="C101" s="108"/>
      <c r="D101" s="112"/>
      <c r="E101" s="108"/>
      <c r="F101" s="108"/>
      <c r="G101" s="108"/>
      <c r="H101" s="113"/>
      <c r="I101" s="109"/>
      <c r="J101" s="138"/>
      <c r="K101" s="113"/>
      <c r="L101" s="112"/>
      <c r="M101" s="112"/>
    </row>
    <row r="102" customHeight="1" spans="1:13">
      <c r="A102" s="105"/>
      <c r="B102" s="110"/>
      <c r="C102" s="108"/>
      <c r="D102" s="112"/>
      <c r="E102" s="108"/>
      <c r="F102" s="108"/>
      <c r="G102" s="108"/>
      <c r="H102" s="113"/>
      <c r="I102" s="109"/>
      <c r="J102" s="138"/>
      <c r="K102" s="113"/>
      <c r="L102" s="112"/>
      <c r="M102" s="112"/>
    </row>
    <row r="103" customHeight="1" spans="1:13">
      <c r="A103" s="105"/>
      <c r="B103" s="110"/>
      <c r="C103" s="108"/>
      <c r="D103" s="112"/>
      <c r="E103" s="108"/>
      <c r="F103" s="108"/>
      <c r="G103" s="108"/>
      <c r="H103" s="113"/>
      <c r="I103" s="109"/>
      <c r="J103" s="138"/>
      <c r="K103" s="113"/>
      <c r="L103" s="112"/>
      <c r="M103" s="112"/>
    </row>
    <row r="104" customHeight="1" spans="1:13">
      <c r="A104" s="105"/>
      <c r="B104" s="110"/>
      <c r="C104" s="108"/>
      <c r="D104" s="112"/>
      <c r="E104" s="108"/>
      <c r="F104" s="108"/>
      <c r="G104" s="108"/>
      <c r="H104" s="113"/>
      <c r="I104" s="109"/>
      <c r="J104" s="138"/>
      <c r="K104" s="113"/>
      <c r="L104" s="112"/>
      <c r="M104" s="112"/>
    </row>
    <row r="105" customHeight="1" spans="1:13">
      <c r="A105" s="105"/>
      <c r="B105" s="110"/>
      <c r="C105" s="108"/>
      <c r="D105" s="112"/>
      <c r="E105" s="108"/>
      <c r="F105" s="108"/>
      <c r="G105" s="108"/>
      <c r="H105" s="113"/>
      <c r="I105" s="109"/>
      <c r="J105" s="138"/>
      <c r="K105" s="113"/>
      <c r="L105" s="112"/>
      <c r="M105" s="112"/>
    </row>
    <row r="106" customHeight="1" spans="1:13">
      <c r="A106" s="105"/>
      <c r="B106" s="110"/>
      <c r="C106" s="108"/>
      <c r="D106" s="112"/>
      <c r="E106" s="108"/>
      <c r="F106" s="108"/>
      <c r="G106" s="108"/>
      <c r="H106" s="113"/>
      <c r="I106" s="109"/>
      <c r="J106" s="138"/>
      <c r="K106" s="113"/>
      <c r="L106" s="112"/>
      <c r="M106" s="112"/>
    </row>
    <row r="107" customHeight="1" spans="1:13">
      <c r="A107" s="105"/>
      <c r="B107" s="110"/>
      <c r="C107" s="108"/>
      <c r="D107" s="112"/>
      <c r="E107" s="108"/>
      <c r="F107" s="108"/>
      <c r="G107" s="108"/>
      <c r="H107" s="113"/>
      <c r="I107" s="109"/>
      <c r="J107" s="138"/>
      <c r="K107" s="113"/>
      <c r="L107" s="112"/>
      <c r="M107" s="112"/>
    </row>
    <row r="108" customHeight="1" spans="1:13">
      <c r="A108" s="105"/>
      <c r="B108" s="110"/>
      <c r="C108" s="108"/>
      <c r="D108" s="112"/>
      <c r="E108" s="108"/>
      <c r="F108" s="108"/>
      <c r="G108" s="108"/>
      <c r="H108" s="113"/>
      <c r="I108" s="109"/>
      <c r="J108" s="138"/>
      <c r="K108" s="113"/>
      <c r="L108" s="112"/>
      <c r="M108" s="112"/>
    </row>
    <row r="109" customHeight="1" spans="1:13">
      <c r="A109" s="105"/>
      <c r="B109" s="110"/>
      <c r="C109" s="108"/>
      <c r="D109" s="112"/>
      <c r="E109" s="108"/>
      <c r="F109" s="108"/>
      <c r="G109" s="108"/>
      <c r="H109" s="113"/>
      <c r="I109" s="109"/>
      <c r="J109" s="138"/>
      <c r="K109" s="113"/>
      <c r="L109" s="112"/>
      <c r="M109" s="112"/>
    </row>
    <row r="110" customHeight="1" spans="1:13">
      <c r="A110" s="108"/>
      <c r="B110" s="110"/>
      <c r="C110" s="111"/>
      <c r="D110" s="112"/>
      <c r="E110" s="108"/>
      <c r="F110" s="108"/>
      <c r="G110" s="108"/>
      <c r="H110" s="109"/>
      <c r="I110" s="109"/>
      <c r="J110" s="138"/>
      <c r="K110" s="113"/>
      <c r="L110" s="112"/>
      <c r="M110" s="112"/>
    </row>
    <row r="111" customHeight="1" spans="1:15">
      <c r="A111" s="105"/>
      <c r="B111" s="105"/>
      <c r="C111" s="111"/>
      <c r="D111" s="112"/>
      <c r="E111" s="113"/>
      <c r="F111" s="113"/>
      <c r="G111" s="114"/>
      <c r="H111" s="113"/>
      <c r="I111" s="109"/>
      <c r="J111" s="138"/>
      <c r="K111" s="113"/>
      <c r="L111" s="112"/>
      <c r="M111" s="112"/>
      <c r="O111" s="140"/>
    </row>
    <row r="112" ht="19.5" customHeight="1" spans="1:15">
      <c r="A112" s="105"/>
      <c r="B112" s="105"/>
      <c r="C112" s="115"/>
      <c r="D112" s="112"/>
      <c r="E112" s="113"/>
      <c r="F112" s="113"/>
      <c r="G112" s="114"/>
      <c r="H112" s="113"/>
      <c r="I112" s="109"/>
      <c r="J112" s="138"/>
      <c r="K112" s="113"/>
      <c r="L112" s="112"/>
      <c r="M112" s="112"/>
      <c r="O112" s="140"/>
    </row>
    <row r="113" customHeight="1" spans="1:15">
      <c r="A113" s="105"/>
      <c r="B113" s="110"/>
      <c r="C113" s="108"/>
      <c r="D113" s="112"/>
      <c r="E113" s="113"/>
      <c r="F113" s="113"/>
      <c r="G113" s="116"/>
      <c r="H113" s="113"/>
      <c r="I113" s="109"/>
      <c r="J113" s="138"/>
      <c r="K113" s="113"/>
      <c r="L113" s="112"/>
      <c r="M113" s="112"/>
      <c r="O113" s="140"/>
    </row>
    <row r="114" customHeight="1" spans="1:15">
      <c r="A114" s="105"/>
      <c r="B114" s="110"/>
      <c r="C114" s="108"/>
      <c r="D114" s="112"/>
      <c r="E114" s="113"/>
      <c r="F114" s="113"/>
      <c r="G114" s="116"/>
      <c r="H114" s="113"/>
      <c r="I114" s="109"/>
      <c r="J114" s="138"/>
      <c r="K114" s="113"/>
      <c r="L114" s="112"/>
      <c r="M114" s="112"/>
      <c r="O114" s="140"/>
    </row>
    <row r="115" customHeight="1" spans="1:15">
      <c r="A115" s="105"/>
      <c r="B115" s="110"/>
      <c r="C115" s="108"/>
      <c r="D115" s="112"/>
      <c r="E115" s="113"/>
      <c r="F115" s="113"/>
      <c r="G115" s="116"/>
      <c r="H115" s="113"/>
      <c r="I115" s="109"/>
      <c r="J115" s="138"/>
      <c r="K115" s="113"/>
      <c r="L115" s="112"/>
      <c r="M115" s="112"/>
      <c r="O115" s="140"/>
    </row>
    <row r="116" customHeight="1" spans="1:15">
      <c r="A116" s="105"/>
      <c r="B116" s="110"/>
      <c r="C116" s="108"/>
      <c r="D116" s="112"/>
      <c r="E116" s="113"/>
      <c r="F116" s="113"/>
      <c r="G116" s="116"/>
      <c r="H116" s="113"/>
      <c r="I116" s="109"/>
      <c r="J116" s="138"/>
      <c r="K116" s="113"/>
      <c r="L116" s="112"/>
      <c r="M116" s="112"/>
      <c r="O116" s="140"/>
    </row>
    <row r="117" customHeight="1" spans="1:15">
      <c r="A117" s="105"/>
      <c r="B117" s="110"/>
      <c r="C117" s="108"/>
      <c r="D117" s="112"/>
      <c r="E117" s="113"/>
      <c r="F117" s="113"/>
      <c r="G117" s="116"/>
      <c r="H117" s="113"/>
      <c r="I117" s="109"/>
      <c r="J117" s="138"/>
      <c r="K117" s="113"/>
      <c r="L117" s="112"/>
      <c r="M117" s="112"/>
      <c r="O117" s="140"/>
    </row>
    <row r="118" customHeight="1" spans="1:15">
      <c r="A118" s="108"/>
      <c r="B118" s="110"/>
      <c r="C118" s="108"/>
      <c r="D118" s="112"/>
      <c r="E118" s="109"/>
      <c r="F118" s="113"/>
      <c r="G118" s="113"/>
      <c r="H118" s="113"/>
      <c r="I118" s="113"/>
      <c r="J118" s="138"/>
      <c r="K118" s="113"/>
      <c r="L118" s="112"/>
      <c r="M118" s="112"/>
      <c r="O118" s="140"/>
    </row>
    <row r="119" customHeight="1" spans="1:15">
      <c r="A119" s="105"/>
      <c r="B119" s="105"/>
      <c r="C119" s="108"/>
      <c r="D119" s="112"/>
      <c r="E119" s="109"/>
      <c r="F119" s="113"/>
      <c r="G119" s="113"/>
      <c r="H119" s="113"/>
      <c r="I119" s="113"/>
      <c r="J119" s="138"/>
      <c r="K119" s="113"/>
      <c r="L119" s="112"/>
      <c r="M119" s="112"/>
      <c r="O119" s="140"/>
    </row>
    <row r="120" customHeight="1" spans="1:15">
      <c r="A120" s="108"/>
      <c r="B120" s="110"/>
      <c r="C120" s="108"/>
      <c r="D120" s="112"/>
      <c r="E120" s="109"/>
      <c r="F120" s="113"/>
      <c r="G120" s="113"/>
      <c r="H120" s="113"/>
      <c r="I120" s="113"/>
      <c r="J120" s="138"/>
      <c r="K120" s="113"/>
      <c r="L120" s="112"/>
      <c r="M120" s="112"/>
      <c r="O120" s="140"/>
    </row>
    <row r="121" customHeight="1" spans="1:15">
      <c r="A121" s="108"/>
      <c r="B121" s="110"/>
      <c r="C121" s="108"/>
      <c r="D121" s="112"/>
      <c r="E121" s="109"/>
      <c r="F121" s="113"/>
      <c r="G121" s="113"/>
      <c r="H121" s="113"/>
      <c r="I121" s="113"/>
      <c r="J121" s="138"/>
      <c r="K121" s="113"/>
      <c r="L121" s="112"/>
      <c r="M121" s="112"/>
      <c r="N121" s="141"/>
      <c r="O121" s="140"/>
    </row>
  </sheetData>
  <mergeCells count="15">
    <mergeCell ref="B89:L89"/>
    <mergeCell ref="B90:L90"/>
    <mergeCell ref="N6:N7"/>
    <mergeCell ref="N82:N83"/>
    <mergeCell ref="N84:N85"/>
    <mergeCell ref="N86:N87"/>
    <mergeCell ref="O6:O7"/>
    <mergeCell ref="O82:O83"/>
    <mergeCell ref="O84:O85"/>
    <mergeCell ref="O86:O87"/>
    <mergeCell ref="P6:P7"/>
    <mergeCell ref="Q6:Q7"/>
    <mergeCell ref="B86:M87"/>
    <mergeCell ref="B84:M85"/>
    <mergeCell ref="B82:M8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yarlovska</dc:creator>
  <cp:lastModifiedBy>User</cp:lastModifiedBy>
  <dcterms:created xsi:type="dcterms:W3CDTF">2023-01-03T13:16:00Z</dcterms:created>
  <cp:lastPrinted>2023-07-20T07:19:00Z</cp:lastPrinted>
  <dcterms:modified xsi:type="dcterms:W3CDTF">2023-11-18T06:45:44Z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708BF52213DD4DF7A9F79094E31384B8</vt:lpwstr>
  </property>
  <property fmtid="{D5CDD505-2E9C-101B-9397-08002B2CF9AE}" pid="3" name="KSOProductBuildVer">
    <vt:lpwstr>1033-12.2.0.13306</vt:lpwstr>
  </property>
</Properties>
</file>